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rreno\AppData\Local\Microsoft\Windows\INetCache\Content.Outlook\MHUM1V29\"/>
    </mc:Choice>
  </mc:AlternateContent>
  <xr:revisionPtr revIDLastSave="0" documentId="8_{3FA9C0B8-3288-457E-A7EA-B5074500AAE2}" xr6:coauthVersionLast="47" xr6:coauthVersionMax="47" xr10:uidLastSave="{00000000-0000-0000-0000-000000000000}"/>
  <bookViews>
    <workbookView xWindow="-120" yWindow="-120" windowWidth="29040" windowHeight="15720" tabRatio="780" activeTab="6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state="hidden" r:id="rId8"/>
    <sheet name="C7 Detalle composición mes" sheetId="10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cte'!$A$9:$G$40</definedName>
    <definedName name="_xlnm.Print_Area" localSheetId="2">'C3 Capital'!$A$9:$G$23</definedName>
    <definedName name="_xlnm.Print_Area" localSheetId="3">'C4 FE'!$A$7:$G$63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C13" i="11"/>
  <c r="D13" i="11"/>
  <c r="E13" i="11"/>
  <c r="C14" i="11"/>
  <c r="D14" i="11"/>
  <c r="E14" i="11"/>
  <c r="D15" i="11"/>
  <c r="E15" i="11"/>
  <c r="D16" i="11"/>
  <c r="E16" i="11"/>
  <c r="O66" i="10" l="1"/>
  <c r="P66" i="10" s="1"/>
  <c r="O62" i="10"/>
  <c r="P62" i="10" s="1"/>
  <c r="M40" i="10" l="1"/>
  <c r="N40" i="10" l="1"/>
  <c r="K161" i="10"/>
  <c r="K159" i="10"/>
  <c r="L159" i="10" s="1"/>
  <c r="M159" i="10" s="1"/>
  <c r="K158" i="10"/>
  <c r="K157" i="10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K123" i="10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K107" i="10"/>
  <c r="L107" i="10" s="1"/>
  <c r="M107" i="10" s="1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L92" i="10" s="1"/>
  <c r="M92" i="10" s="1"/>
  <c r="K91" i="10"/>
  <c r="L91" i="10" s="1"/>
  <c r="M91" i="10" s="1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L76" i="10" s="1"/>
  <c r="M76" i="10" s="1"/>
  <c r="K75" i="10"/>
  <c r="L75" i="10" s="1"/>
  <c r="M75" i="10" s="1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57" i="10"/>
  <c r="M157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24" i="10"/>
  <c r="M124" i="10" s="1"/>
  <c r="L123" i="10"/>
  <c r="M123" i="10" s="1"/>
  <c r="L108" i="10"/>
  <c r="M108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/>
  <c r="L135" i="10"/>
  <c r="M135" i="10" s="1"/>
  <c r="L152" i="10"/>
  <c r="L42" i="10"/>
  <c r="M42" i="10" s="1"/>
  <c r="N42" i="10"/>
  <c r="L146" i="10"/>
  <c r="M146" i="10" s="1"/>
  <c r="L150" i="10"/>
  <c r="M150" i="10" s="1"/>
  <c r="N150" i="10" s="1"/>
  <c r="L69" i="10"/>
  <c r="M69" i="10" s="1"/>
  <c r="N69" i="10"/>
  <c r="L85" i="10"/>
  <c r="M85" i="10" s="1"/>
  <c r="L101" i="10"/>
  <c r="M101" i="10" s="1"/>
  <c r="L118" i="10"/>
  <c r="M118" i="10" s="1"/>
  <c r="N118" i="10"/>
  <c r="L136" i="10"/>
  <c r="M136" i="10" s="1"/>
  <c r="L154" i="10"/>
  <c r="L130" i="10"/>
  <c r="M130" i="10" s="1"/>
  <c r="L131" i="10"/>
  <c r="M131" i="10" s="1"/>
  <c r="N46" i="10"/>
  <c r="L52" i="10"/>
  <c r="M52" i="10" s="1"/>
  <c r="L86" i="10"/>
  <c r="M86" i="10" s="1"/>
  <c r="N86" i="10" s="1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L71" i="10"/>
  <c r="M71" i="10" s="1"/>
  <c r="L87" i="10"/>
  <c r="M87" i="10" s="1"/>
  <c r="L103" i="10"/>
  <c r="M103" i="10" s="1"/>
  <c r="L121" i="10"/>
  <c r="L138" i="10"/>
  <c r="N156" i="10"/>
  <c r="L133" i="10"/>
  <c r="M133" i="10" s="1"/>
  <c r="L116" i="10"/>
  <c r="L70" i="10"/>
  <c r="M70" i="10" s="1"/>
  <c r="N70" i="10" s="1"/>
  <c r="L111" i="10"/>
  <c r="M111" i="10" s="1"/>
  <c r="L54" i="10"/>
  <c r="M54" i="10" s="1"/>
  <c r="N54" i="10" s="1"/>
  <c r="L72" i="10"/>
  <c r="M72" i="10" s="1"/>
  <c r="L88" i="10"/>
  <c r="M88" i="10" s="1"/>
  <c r="N88" i="10"/>
  <c r="L104" i="10"/>
  <c r="M104" i="10" s="1"/>
  <c r="L122" i="10"/>
  <c r="N139" i="10"/>
  <c r="N157" i="10"/>
  <c r="L55" i="10"/>
  <c r="M55" i="10" s="1"/>
  <c r="L73" i="10"/>
  <c r="M73" i="10" s="1"/>
  <c r="L89" i="10"/>
  <c r="M89" i="10" s="1"/>
  <c r="L105" i="10"/>
  <c r="N123" i="10"/>
  <c r="N141" i="10"/>
  <c r="N158" i="10"/>
  <c r="N94" i="10"/>
  <c r="L147" i="10"/>
  <c r="L149" i="10"/>
  <c r="M149" i="10" s="1"/>
  <c r="N149" i="10" s="1"/>
  <c r="L112" i="10"/>
  <c r="M112" i="10" s="1"/>
  <c r="L79" i="10"/>
  <c r="M79" i="10" s="1"/>
  <c r="L56" i="10"/>
  <c r="M56" i="10" s="1"/>
  <c r="N56" i="10"/>
  <c r="L74" i="10"/>
  <c r="M74" i="10" s="1"/>
  <c r="L90" i="10"/>
  <c r="L106" i="10"/>
  <c r="N124" i="10"/>
  <c r="N142" i="10"/>
  <c r="N159" i="10"/>
  <c r="L60" i="10"/>
  <c r="M60" i="10" s="1"/>
  <c r="N113" i="10"/>
  <c r="L98" i="10"/>
  <c r="L134" i="10"/>
  <c r="L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L80" i="10"/>
  <c r="M80" i="10" s="1"/>
  <c r="L44" i="10"/>
  <c r="M44" i="10" s="1"/>
  <c r="L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 s="1"/>
  <c r="L43" i="10"/>
  <c r="M43" i="10" s="1"/>
  <c r="L81" i="10"/>
  <c r="M81" i="10" s="1"/>
  <c r="L45" i="10"/>
  <c r="M45" i="10" s="1"/>
  <c r="N59" i="10"/>
  <c r="N77" i="10"/>
  <c r="N93" i="10"/>
  <c r="N109" i="10"/>
  <c r="N127" i="10"/>
  <c r="N145" i="10"/>
  <c r="L41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M152" i="10" l="1"/>
  <c r="N152" i="10"/>
  <c r="M154" i="10"/>
  <c r="N154" i="10"/>
  <c r="M53" i="10"/>
  <c r="N53" i="10"/>
  <c r="M121" i="10"/>
  <c r="N121" i="10"/>
  <c r="M138" i="10"/>
  <c r="N138" i="10"/>
  <c r="M116" i="10"/>
  <c r="N116" i="10"/>
  <c r="M122" i="10"/>
  <c r="N122" i="10"/>
  <c r="M105" i="10"/>
  <c r="N105" i="10"/>
  <c r="M147" i="10"/>
  <c r="N147" i="10"/>
  <c r="M90" i="10"/>
  <c r="N90" i="10"/>
  <c r="M106" i="10"/>
  <c r="N106" i="10"/>
  <c r="M98" i="10"/>
  <c r="N98" i="10"/>
  <c r="M134" i="10"/>
  <c r="N134" i="10"/>
  <c r="M57" i="10"/>
  <c r="N57" i="10"/>
  <c r="M50" i="10"/>
  <c r="N50" i="10"/>
  <c r="M58" i="10"/>
  <c r="N58" i="10"/>
  <c r="M41" i="10"/>
  <c r="N41" i="10"/>
  <c r="N133" i="10"/>
  <c r="N114" i="10"/>
  <c r="N136" i="10"/>
  <c r="N135" i="10"/>
  <c r="N43" i="10"/>
  <c r="N132" i="10"/>
  <c r="N104" i="10"/>
  <c r="N120" i="10"/>
  <c r="N101" i="10"/>
  <c r="N65" i="10"/>
  <c r="N72" i="10"/>
  <c r="N74" i="10"/>
  <c r="N89" i="10"/>
  <c r="N71" i="10"/>
  <c r="N85" i="10"/>
  <c r="O85" i="10" s="1"/>
  <c r="P85" i="10" s="1"/>
  <c r="N96" i="10"/>
  <c r="O96" i="10" s="1"/>
  <c r="P96" i="10" s="1"/>
  <c r="N60" i="10"/>
  <c r="N51" i="10"/>
  <c r="N111" i="10"/>
  <c r="N68" i="10"/>
  <c r="N112" i="10"/>
  <c r="L17" i="10"/>
  <c r="M17" i="10" s="1"/>
  <c r="L19" i="10"/>
  <c r="M19" i="10" s="1"/>
  <c r="N19" i="10"/>
  <c r="N55" i="10"/>
  <c r="N83" i="10"/>
  <c r="O83" i="10" s="1"/>
  <c r="P83" i="10" s="1"/>
  <c r="L36" i="10"/>
  <c r="M36" i="10" s="1"/>
  <c r="L23" i="10"/>
  <c r="M23" i="10" s="1"/>
  <c r="N102" i="10"/>
  <c r="N146" i="10"/>
  <c r="L38" i="10"/>
  <c r="L35" i="10"/>
  <c r="M35" i="10" s="1"/>
  <c r="L33" i="10"/>
  <c r="M33" i="10" s="1"/>
  <c r="N33" i="10"/>
  <c r="L37" i="10"/>
  <c r="M37" i="10" s="1"/>
  <c r="N103" i="10"/>
  <c r="N99" i="10"/>
  <c r="N52" i="10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N95" i="10"/>
  <c r="L26" i="10"/>
  <c r="M26" i="10" s="1"/>
  <c r="N129" i="10"/>
  <c r="L22" i="10"/>
  <c r="M22" i="10" s="1"/>
  <c r="N22" i="10" s="1"/>
  <c r="O22" i="10" s="1"/>
  <c r="L29" i="10"/>
  <c r="M29" i="10" s="1"/>
  <c r="L12" i="10"/>
  <c r="L30" i="10"/>
  <c r="M30" i="10" s="1"/>
  <c r="N87" i="10"/>
  <c r="N131" i="10"/>
  <c r="N148" i="10"/>
  <c r="L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 s="1"/>
  <c r="O14" i="10" s="1"/>
  <c r="P14" i="10" s="1"/>
  <c r="L31" i="10"/>
  <c r="M31" i="10" s="1"/>
  <c r="N31" i="10" s="1"/>
  <c r="N45" i="10"/>
  <c r="L16" i="10"/>
  <c r="M16" i="10" s="1"/>
  <c r="L32" i="10"/>
  <c r="M32" i="10" s="1"/>
  <c r="N82" i="10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1" i="10"/>
  <c r="P51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5" i="10"/>
  <c r="P95" i="10" s="1"/>
  <c r="O98" i="10"/>
  <c r="P98" i="10" s="1"/>
  <c r="O99" i="10"/>
  <c r="P99" i="10" s="1"/>
  <c r="O100" i="10"/>
  <c r="P100" i="10" s="1"/>
  <c r="O101" i="10"/>
  <c r="P101" i="10" s="1"/>
  <c r="O102" i="10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1" i="10"/>
  <c r="P111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29" i="10"/>
  <c r="P129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M38" i="10" l="1"/>
  <c r="N38" i="10"/>
  <c r="O38" i="10" s="1"/>
  <c r="P38" i="10" s="1"/>
  <c r="M18" i="10"/>
  <c r="N18" i="10"/>
  <c r="O18" i="10" s="1"/>
  <c r="P18" i="10" s="1"/>
  <c r="M12" i="10"/>
  <c r="N12" i="10"/>
  <c r="M25" i="10"/>
  <c r="N25" i="10"/>
  <c r="N26" i="10"/>
  <c r="N16" i="10"/>
  <c r="N21" i="10"/>
  <c r="O16" i="10"/>
  <c r="P16" i="10" s="1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O26" i="10"/>
  <c r="P26" i="10" s="1"/>
  <c r="N30" i="10"/>
  <c r="O30" i="10" s="1"/>
  <c r="P30" i="10" s="1"/>
  <c r="N24" i="10"/>
  <c r="O24" i="10" s="1"/>
  <c r="O19" i="10"/>
  <c r="P19" i="10" s="1"/>
  <c r="N29" i="10"/>
  <c r="P102" i="10"/>
  <c r="O33" i="10"/>
  <c r="P33" i="10" s="1"/>
  <c r="O73" i="10"/>
  <c r="P73" i="10" s="1"/>
  <c r="N35" i="10"/>
  <c r="O35" i="10" s="1"/>
  <c r="P35" i="10" s="1"/>
  <c r="N23" i="10"/>
  <c r="N17" i="10"/>
  <c r="O17" i="10" s="1"/>
  <c r="P17" i="10" s="1"/>
  <c r="O25" i="10"/>
  <c r="P25" i="10" s="1"/>
  <c r="O31" i="10"/>
  <c r="P31" i="10" s="1"/>
  <c r="P22" i="10"/>
  <c r="O55" i="10"/>
  <c r="P55" i="10" s="1"/>
  <c r="O12" i="10"/>
  <c r="P12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O146" i="10"/>
  <c r="P146" i="10" s="1"/>
  <c r="P131" i="10"/>
  <c r="O103" i="10"/>
  <c r="P103" i="10" s="1"/>
  <c r="O87" i="10"/>
  <c r="P87" i="10" s="1"/>
  <c r="N20" i="10"/>
  <c r="O20" i="10" s="1"/>
  <c r="N37" i="10"/>
  <c r="A63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40" i="2"/>
  <c r="F9" i="2"/>
  <c r="A6" i="2"/>
  <c r="A6" i="10" l="1"/>
</calcChain>
</file>

<file path=xl/sharedStrings.xml><?xml version="1.0" encoding="utf-8"?>
<sst xmlns="http://schemas.openxmlformats.org/spreadsheetml/2006/main" count="1469" uniqueCount="511">
  <si>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</si>
  <si>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</si>
  <si>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</si>
  <si>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</si>
  <si>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</si>
  <si>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</si>
  <si>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</si>
  <si>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</si>
  <si>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</si>
  <si>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</si>
  <si>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</si>
  <si>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</si>
  <si>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</si>
  <si>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</si>
  <si>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</si>
  <si>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</si>
  <si>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</si>
  <si>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</si>
  <si>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</si>
  <si>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</si>
  <si>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</si>
  <si>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</si>
  <si>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</si>
  <si>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</si>
  <si>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</si>
  <si>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</si>
  <si>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</si>
  <si>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</si>
  <si>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</si>
  <si>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</si>
  <si>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</si>
  <si>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</si>
  <si>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</si>
  <si>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</si>
  <si>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</si>
  <si>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</si>
  <si>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</si>
  <si>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</si>
  <si>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</si>
  <si>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</si>
  <si>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</si>
  <si>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</si>
  <si>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</si>
  <si>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</si>
  <si>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</si>
  <si>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</si>
  <si>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</si>
  <si>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</si>
  <si>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</si>
  <si>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</si>
  <si>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</si>
  <si>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</si>
  <si>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</si>
  <si>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</si>
  <si>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</si>
  <si>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</si>
  <si>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</si>
  <si>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</si>
  <si>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</si>
  <si>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</si>
  <si>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</si>
  <si>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</si>
  <si>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</si>
  <si>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</si>
  <si>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</si>
  <si>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</si>
  <si>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</si>
  <si>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</si>
  <si>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</si>
  <si>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</si>
  <si>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</si>
  <si>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</si>
  <si>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</si>
  <si>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</si>
  <si>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</si>
  <si>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</si>
  <si>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</si>
  <si>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</si>
  <si>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</si>
  <si>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</si>
  <si>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</si>
  <si>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</si>
  <si>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</si>
  <si>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</si>
  <si>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</si>
  <si>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</si>
  <si>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</si>
  <si>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</si>
  <si>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</si>
  <si>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</si>
  <si>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</si>
  <si>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</si>
  <si>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</si>
  <si>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</si>
  <si>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</si>
  <si>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</si>
  <si>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</si>
  <si>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</si>
  <si>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</si>
  <si>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</si>
  <si>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</si>
  <si>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</si>
  <si>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</si>
  <si>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</si>
  <si>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</si>
  <si>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</si>
  <si>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</si>
  <si>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</si>
  <si>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</si>
  <si>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</si>
  <si>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</si>
  <si>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</si>
  <si>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</si>
  <si>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</si>
  <si>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</si>
  <si>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</si>
  <si>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</si>
  <si>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</si>
  <si>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</si>
  <si>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</si>
  <si>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</si>
  <si>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</si>
  <si>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</si>
  <si>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</si>
  <si>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</si>
  <si>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</si>
  <si>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</si>
  <si>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</si>
  <si>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</si>
  <si>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</si>
  <si>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</si>
  <si>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</si>
  <si>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</si>
  <si>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</si>
  <si>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</si>
  <si>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</si>
  <si>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</si>
  <si>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</si>
  <si>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</si>
  <si>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</si>
  <si>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</si>
  <si>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</si>
  <si>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</si>
  <si>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</si>
  <si>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</si>
  <si>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</si>
  <si>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</si>
  <si>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</si>
  <si>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</si>
  <si>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</si>
  <si>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</si>
  <si>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</si>
  <si>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</si>
  <si>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</si>
  <si>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</si>
  <si>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</si>
  <si>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</si>
  <si>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</si>
  <si>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</si>
  <si>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</si>
  <si>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</si>
  <si>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</si>
  <si>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</si>
  <si>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</si>
  <si>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</si>
  <si>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</si>
  <si>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</si>
  <si>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</si>
  <si>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</si>
  <si>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</si>
  <si>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</si>
  <si>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</si>
  <si>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</si>
  <si>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</si>
  <si>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</si>
  <si>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</si>
  <si>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</si>
  <si>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</si>
  <si>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</si>
  <si>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</si>
  <si>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</si>
  <si>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</si>
  <si>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</si>
  <si>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</si>
  <si>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</si>
  <si>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</si>
  <si>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</si>
  <si>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</si>
  <si>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</si>
  <si>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</si>
  <si>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</si>
  <si>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</si>
  <si>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</si>
  <si>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</si>
  <si>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</si>
  <si>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</si>
  <si>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</si>
  <si>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</si>
  <si>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</si>
  <si>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</si>
  <si>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</si>
  <si>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</si>
  <si>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</si>
  <si>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</si>
  <si>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</si>
  <si>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</si>
  <si>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</si>
  <si>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</si>
  <si>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</si>
  <si>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</si>
  <si>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</si>
  <si>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</si>
  <si>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</si>
  <si>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</si>
  <si>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</si>
  <si>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</si>
  <si>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</si>
  <si>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</si>
  <si>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</si>
  <si>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</si>
  <si>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</si>
  <si>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</si>
  <si>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</si>
  <si>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</si>
  <si>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</si>
  <si>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</si>
  <si>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</si>
  <si>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</si>
  <si>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</si>
  <si>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</si>
  <si>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</si>
  <si>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</si>
  <si>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</si>
  <si>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</si>
  <si>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</si>
  <si>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</si>
  <si>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</si>
  <si>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</si>
  <si>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</si>
  <si>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</si>
  <si>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</si>
  <si>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</si>
  <si>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</si>
  <si>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</si>
  <si>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</si>
  <si>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</si>
  <si>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</si>
  <si>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</si>
  <si>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</si>
  <si>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</si>
  <si>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</si>
  <si>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</si>
  <si>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</si>
  <si>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</si>
  <si>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</si>
  <si>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</si>
  <si>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</si>
  <si>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</si>
  <si>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</si>
  <si>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</si>
  <si>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</si>
  <si>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</si>
  <si>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</si>
  <si>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</si>
  <si>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</si>
  <si>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</si>
  <si>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</si>
  <si>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</si>
  <si>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</si>
  <si>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</si>
  <si>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</si>
  <si>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</si>
  <si>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</si>
  <si>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</si>
  <si>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</si>
  <si>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</si>
  <si>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</si>
  <si>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</si>
  <si>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</si>
  <si>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</si>
  <si>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</si>
  <si>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</si>
  <si>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</si>
  <si>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</si>
  <si>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</si>
  <si>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</si>
  <si>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</si>
  <si>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</si>
  <si>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</si>
  <si>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</si>
  <si>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</si>
  <si>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</si>
  <si>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</si>
  <si>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</si>
  <si>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</si>
  <si>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</si>
  <si>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</si>
  <si>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</si>
  <si>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</si>
  <si>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</si>
  <si>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</si>
  <si>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</si>
  <si>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</si>
  <si>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</si>
  <si>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</si>
  <si>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</si>
  <si>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</si>
  <si>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</si>
  <si>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</si>
  <si>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</si>
  <si>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</si>
  <si>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</si>
  <si>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</si>
  <si>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</si>
  <si>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</si>
  <si>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</si>
  <si>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</si>
  <si>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</si>
  <si>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</si>
  <si>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</si>
  <si>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</si>
  <si>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</si>
  <si>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</si>
  <si>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</si>
  <si>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</si>
  <si>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</si>
  <si>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</si>
  <si>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</si>
  <si>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</si>
  <si>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</si>
  <si>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</si>
  <si>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</si>
  <si>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</si>
  <si>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</si>
  <si>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</si>
  <si>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</si>
  <si>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</si>
  <si>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</si>
  <si>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</si>
  <si>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</si>
  <si>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</si>
  <si>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</si>
  <si>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</si>
  <si>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</si>
  <si>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</si>
  <si>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</si>
  <si>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</si>
  <si>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</si>
  <si>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</si>
  <si>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</si>
  <si>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</si>
  <si>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</si>
  <si>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</si>
  <si>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</si>
  <si>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</si>
  <si>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</si>
  <si>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</si>
  <si>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</si>
  <si>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</si>
  <si>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</si>
  <si>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</si>
  <si>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</si>
  <si>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</si>
  <si>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</si>
  <si>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</si>
  <si>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</si>
  <si>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</si>
  <si>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</si>
  <si>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</si>
  <si>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</si>
  <si>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</si>
  <si>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</si>
  <si>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</si>
  <si>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</si>
  <si>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</si>
  <si>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</si>
  <si>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</si>
  <si>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</si>
  <si>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</si>
  <si>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</si>
  <si>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</si>
  <si>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</si>
  <si>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</si>
  <si>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</si>
  <si>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</si>
  <si>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</si>
  <si>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</si>
  <si>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</si>
  <si>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</si>
  <si>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</si>
  <si>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</si>
  <si>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</si>
  <si>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</si>
  <si>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</si>
  <si>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</si>
  <si>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</si>
  <si>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</si>
  <si>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</si>
  <si>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</si>
  <si>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</si>
  <si>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</si>
  <si>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</si>
  <si>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</si>
  <si>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</si>
  <si>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</si>
  <si>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</si>
  <si>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</si>
  <si>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</si>
  <si>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</si>
  <si>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</si>
  <si>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</si>
  <si>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</si>
  <si>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</si>
  <si>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</si>
  <si>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</si>
  <si>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</si>
  <si>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</si>
  <si>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</si>
  <si>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</si>
  <si>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</si>
  <si>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</si>
  <si>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</si>
  <si>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</si>
  <si>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</si>
  <si>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</si>
  <si>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</si>
  <si>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</si>
  <si>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</si>
  <si>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</si>
  <si>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</si>
  <si>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</si>
  <si>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</si>
  <si>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</si>
  <si>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</si>
  <si>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</si>
  <si>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</si>
  <si>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</si>
  <si>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</si>
  <si>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</si>
  <si>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</si>
  <si>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</si>
  <si>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</si>
  <si>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</si>
  <si>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</si>
  <si>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</si>
  <si>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</si>
  <si>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</si>
  <si>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</si>
  <si>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</si>
  <si>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</si>
  <si>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</si>
  <si>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</si>
  <si>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</si>
  <si>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</si>
  <si>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</si>
  <si>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</si>
  <si>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</si>
  <si>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</si>
  <si>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</si>
  <si>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</si>
  <si>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</si>
  <si>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</si>
  <si>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</si>
  <si>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</si>
  <si>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</si>
  <si>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</si>
  <si>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</si>
  <si>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</si>
  <si>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</si>
  <si>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</si>
  <si>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</si>
  <si>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</si>
  <si>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</si>
  <si>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</si>
  <si>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</si>
  <si>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</si>
  <si>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</si>
  <si>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</si>
  <si>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</si>
  <si>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</si>
  <si>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</si>
  <si>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</si>
  <si>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</si>
  <si>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</si>
  <si>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</si>
  <si>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</si>
  <si>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</si>
  <si>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</si>
  <si>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</si>
  <si>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</si>
  <si>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</si>
  <si>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</si>
  <si>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</si>
  <si>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</si>
  <si>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</si>
  <si>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</si>
  <si>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</si>
  <si>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</si>
  <si>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</si>
  <si>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</si>
  <si>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</si>
  <si>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Fuentes:  DIAN declaraciones y pagos, corte del 9/12/2025 -  Ministerio de Hacienda y Crédito Público. Ejecución de ingresos y gastos de las entidades del Presupuesto General de la Nación SIIF.</t>
  </si>
  <si>
    <t>Aforo Vigente</t>
  </si>
  <si>
    <t>Fondo de Previsión Social de Notariado y Registro (FONPRENOR)</t>
  </si>
  <si>
    <t>02-13-00</t>
  </si>
  <si>
    <t>Agencia Nacional Inmobiliaria Virgilio Barco Vargas</t>
  </si>
  <si>
    <t>Impuesto Especial del Sector de Extracción de Petroleo Crudo y Carbon</t>
  </si>
  <si>
    <t>3.1.01.2.06</t>
  </si>
  <si>
    <t>NUMERAL 0087</t>
  </si>
  <si>
    <t>Impuesto Especial del Sector de Extración de Petróleo Crudo y Carbon</t>
  </si>
  <si>
    <t>Acumulado al mes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</si>
</sst>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2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5" fillId="7" borderId="0" xfId="8" applyFont="1" applyFill="1" applyAlignment="1">
      <alignment horizontal="left"/>
    </xf>
    <xf numFmtId="164" fontId="6" fillId="0" borderId="0" xfId="0" applyNumberFormat="1" applyFont="1"/>
    <xf numFmtId="4" fontId="6" fillId="2" borderId="0" xfId="0" applyNumberFormat="1" applyFont="1" applyFill="1"/>
    <xf numFmtId="164" fontId="4" fillId="0" borderId="0" xfId="8" applyNumberFormat="1"/>
    <xf numFmtId="0" fontId="10" fillId="0" borderId="0" xfId="0" applyFont="1" applyAlignment="1">
      <alignment vertical="top" readingOrder="1"/>
    </xf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Border="1" applyAlignment="1">
      <alignment horizont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6" fillId="6" borderId="0" xfId="0" applyFont="1" applyFill="1"/>
    <xf numFmtId="0" fontId="9" fillId="5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10" fillId="0" borderId="0" xfId="0" applyFont="1" applyAlignment="1">
      <alignment vertical="top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9" fillId="6" borderId="0" xfId="0" applyFont="1" applyFill="1" applyAlignment="1">
      <alignment wrapText="1" readingOrder="1"/>
    </xf>
    <xf numFmtId="0" fontId="10" fillId="0" borderId="0" xfId="0" applyFont="1" applyAlignment="1">
      <alignment horizontal="left" vertical="top" wrapText="1" readingOrder="1"/>
    </xf>
    <xf numFmtId="0" fontId="5" fillId="5" borderId="0" xfId="0" applyFont="1" applyFill="1" applyAlignment="1">
      <alignment horizontal="left"/>
    </xf>
    <xf numFmtId="0" fontId="7" fillId="3" borderId="0" xfId="8" applyFont="1" applyFill="1" applyAlignment="1">
      <alignment horizontal="left" vertical="top" wrapText="1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38" fontId="5" fillId="0" borderId="3" xfId="11" applyNumberFormat="1" applyFont="1" applyBorder="1" applyAlignment="1">
      <alignment horizontal="center" vertical="top"/>
    </xf>
    <xf numFmtId="38" fontId="5" fillId="0" borderId="0" xfId="11" applyNumberFormat="1" applyFont="1" applyAlignment="1">
      <alignment horizontal="center" vertical="top"/>
    </xf>
    <xf numFmtId="38" fontId="5" fillId="0" borderId="3" xfId="11" applyNumberFormat="1" applyFont="1" applyBorder="1" applyAlignment="1">
      <alignment horizontal="center" vertical="top" wrapText="1"/>
    </xf>
    <xf numFmtId="38" fontId="5" fillId="0" borderId="0" xfId="11" applyNumberFormat="1" applyFont="1" applyAlignment="1">
      <alignment horizontal="center" vertical="top" wrapText="1"/>
    </xf>
    <xf numFmtId="164" fontId="5" fillId="3" borderId="2" xfId="1" quotePrefix="1" applyNumberFormat="1" applyFont="1" applyFill="1" applyBorder="1" applyAlignment="1" applyProtection="1">
      <alignment horizontal="center" vertical="top"/>
    </xf>
    <xf numFmtId="164" fontId="5" fillId="3" borderId="4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53975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file:///Z:\DIVISION%20ANALISIS\2025\EJECUCION\MENSUALES\05%20MAYO\INFORME%20FINAL%20(20)\CUADROS%20EJECUCION%20INGRESOS%20PGN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file:///Z:\DIVISION%20ANALISIS\2025\EJECUCION\MENSUALES\05%20MAYO\INFORME%20FINAL%20(20)\Ejecuci&#243;n%20ingresos%20SIIF%20mensual-%20May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file:///Z:\DIVISION%20ANALISIS\2025\EJECUCION\MENSUALES\05%20MAYO\INFORME%20PRELIMINAR%20(05)\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file:///Z:\SACP\GAP\DIVISION%20ANALISIS\2025\EJECUCION\MENSUALES\01%20ENERO\CUADROS%20EJECUCION%20INGRESOS%20PGN%20ENERO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file:///Z:\SACP\GAP\DIVISION%20ANALISIS\2025\EJECUCION\MENSUALES\02%20FEBRERO\CUADROS%20EJECUCION%20INGRESOS%20PGN%20FEBR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24" sqref="D24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442</v>
      </c>
      <c r="B5"/>
      <c r="C5"/>
      <c r="D5"/>
      <c r="E5"/>
      <c r="F5"/>
      <c r="G5"/>
    </row>
    <row r="6" spans="1:13" ht="12.75" x14ac:dyDescent="0.2">
      <c r="A6" s="85" t="s">
        <v>510</v>
      </c>
      <c r="B6" s="85"/>
      <c r="C6" s="85"/>
      <c r="D6" s="85"/>
      <c r="E6" s="85"/>
      <c r="F6" s="85"/>
      <c r="G6" s="85"/>
    </row>
    <row r="7" spans="1:13" x14ac:dyDescent="0.2">
      <c r="A7" s="86" t="s">
        <v>0</v>
      </c>
      <c r="B7" s="86"/>
      <c r="C7" s="86"/>
      <c r="D7" s="86"/>
      <c r="E7" s="86"/>
      <c r="F7" s="86"/>
      <c r="G7" s="86"/>
    </row>
    <row r="8" spans="1:13" ht="12" thickBot="1" x14ac:dyDescent="0.25">
      <c r="A8" s="64"/>
      <c r="B8" s="64"/>
      <c r="C8" s="64"/>
      <c r="D8" s="64"/>
      <c r="E8" s="64"/>
      <c r="F8" s="64"/>
      <c r="G8" s="64"/>
    </row>
    <row r="9" spans="1:13" ht="12" thickBot="1" x14ac:dyDescent="0.25">
      <c r="B9" s="179" t="s">
        <v>2</v>
      </c>
      <c r="C9" s="179"/>
      <c r="D9" s="179"/>
      <c r="E9" s="180" t="s">
        <v>499</v>
      </c>
      <c r="F9" s="181" t="s">
        <v>4</v>
      </c>
      <c r="G9" s="181" t="s">
        <v>5</v>
      </c>
    </row>
    <row r="10" spans="1:13" x14ac:dyDescent="0.2">
      <c r="A10" s="63" t="s">
        <v>1</v>
      </c>
      <c r="B10" s="4" t="s">
        <v>6</v>
      </c>
      <c r="C10" s="4" t="s">
        <v>7</v>
      </c>
      <c r="D10" s="4" t="s">
        <v>8</v>
      </c>
      <c r="E10" s="180"/>
      <c r="F10" s="181"/>
      <c r="G10" s="181"/>
    </row>
    <row r="11" spans="1:13" ht="12" thickBot="1" x14ac:dyDescent="0.25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7">
        <v>512071.36482704204</v>
      </c>
      <c r="C12" s="127">
        <v>8682.5517218119985</v>
      </c>
      <c r="D12" s="127">
        <v>520753.91654885403</v>
      </c>
      <c r="E12" s="127">
        <v>139564.75880514877</v>
      </c>
      <c r="F12" s="127">
        <v>381189.15774370532</v>
      </c>
      <c r="G12" s="128">
        <v>26.80052023997704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314136.625</v>
      </c>
      <c r="C13" s="11">
        <v>8682.063516111999</v>
      </c>
      <c r="D13" s="11">
        <v>322818.68851611204</v>
      </c>
      <c r="E13" s="11">
        <v>72921.065743528583</v>
      </c>
      <c r="F13" s="129">
        <v>249897.62277258345</v>
      </c>
      <c r="G13" s="130">
        <v>22.588861282697721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176188.90948533101</v>
      </c>
      <c r="C14" s="11">
        <v>0.48820569999999996</v>
      </c>
      <c r="D14" s="11">
        <v>176189.39769103102</v>
      </c>
      <c r="E14" s="11">
        <v>60995.304327083497</v>
      </c>
      <c r="F14" s="129">
        <v>115194.09336394753</v>
      </c>
      <c r="G14" s="130">
        <v>34.61916842127242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17482.810297839002</v>
      </c>
      <c r="C15" s="11">
        <v>0</v>
      </c>
      <c r="D15" s="11">
        <v>17482.810297839002</v>
      </c>
      <c r="E15" s="11">
        <v>4694.3421927751397</v>
      </c>
      <c r="F15" s="129">
        <v>12788.468105063861</v>
      </c>
      <c r="G15" s="130">
        <v>26.851187611155364</v>
      </c>
      <c r="H15" s="12"/>
      <c r="I15" s="9"/>
      <c r="J15" s="10"/>
    </row>
    <row r="16" spans="1:13" x14ac:dyDescent="0.2">
      <c r="A16" s="2" t="s">
        <v>19</v>
      </c>
      <c r="B16" s="11">
        <v>4263.0200438719994</v>
      </c>
      <c r="C16" s="11">
        <v>0</v>
      </c>
      <c r="D16" s="11">
        <v>4263.0200438719994</v>
      </c>
      <c r="E16" s="11">
        <v>954.04654176154997</v>
      </c>
      <c r="F16" s="129">
        <v>3308.9735021104493</v>
      </c>
      <c r="G16" s="130">
        <v>22.379593150939357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x14ac:dyDescent="0.2">
      <c r="A18" s="7" t="s">
        <v>20</v>
      </c>
      <c r="B18" s="127">
        <v>29627.834093393998</v>
      </c>
      <c r="C18" s="127">
        <v>29.6</v>
      </c>
      <c r="D18" s="127">
        <v>29657.434093394</v>
      </c>
      <c r="E18" s="127">
        <v>6306.2596731361591</v>
      </c>
      <c r="F18" s="127">
        <v>23351.174420257841</v>
      </c>
      <c r="G18" s="128">
        <v>21.263672552646209</v>
      </c>
      <c r="J18" s="10"/>
    </row>
    <row r="19" spans="1:14" x14ac:dyDescent="0.2">
      <c r="A19" s="2" t="s">
        <v>21</v>
      </c>
      <c r="B19" s="11">
        <v>14372.122089168999</v>
      </c>
      <c r="C19" s="11">
        <v>29.6</v>
      </c>
      <c r="D19" s="11">
        <v>14401.722089168999</v>
      </c>
      <c r="E19" s="11">
        <v>4198.4532123823592</v>
      </c>
      <c r="F19" s="129">
        <v>10203.26887678664</v>
      </c>
      <c r="G19" s="130">
        <v>29.152438759666527</v>
      </c>
      <c r="J19" s="10"/>
    </row>
    <row r="20" spans="1:14" x14ac:dyDescent="0.2">
      <c r="A20" s="2" t="s">
        <v>22</v>
      </c>
      <c r="B20" s="11">
        <v>7908.9179180470001</v>
      </c>
      <c r="C20" s="11">
        <v>0</v>
      </c>
      <c r="D20" s="11">
        <v>7908.9179180470001</v>
      </c>
      <c r="E20" s="11">
        <v>370.15991625932998</v>
      </c>
      <c r="F20" s="129">
        <v>7538.7580017876699</v>
      </c>
      <c r="G20" s="130">
        <v>4.6802852184706447</v>
      </c>
      <c r="J20" s="10"/>
    </row>
    <row r="21" spans="1:14" x14ac:dyDescent="0.2">
      <c r="A21" s="2" t="s">
        <v>23</v>
      </c>
      <c r="B21" s="11">
        <v>1037.3354353500001</v>
      </c>
      <c r="C21" s="11">
        <v>0</v>
      </c>
      <c r="D21" s="11">
        <v>1037.3354353500001</v>
      </c>
      <c r="E21" s="11">
        <v>291.88023891206001</v>
      </c>
      <c r="F21" s="129">
        <v>745.45519643794012</v>
      </c>
      <c r="G21" s="130">
        <v>28.137498148183738</v>
      </c>
      <c r="J21" s="10"/>
    </row>
    <row r="22" spans="1:14" x14ac:dyDescent="0.2">
      <c r="A22" s="2" t="s">
        <v>24</v>
      </c>
      <c r="B22" s="11">
        <v>6309.4586508279999</v>
      </c>
      <c r="C22" s="11">
        <v>0</v>
      </c>
      <c r="D22" s="11">
        <v>6309.4586508279999</v>
      </c>
      <c r="E22" s="11">
        <v>1445.76630558241</v>
      </c>
      <c r="F22" s="129">
        <v>4863.6923452455903</v>
      </c>
      <c r="G22" s="130">
        <v>22.914268649540638</v>
      </c>
      <c r="J22" s="10"/>
    </row>
    <row r="23" spans="1:14" x14ac:dyDescent="0.2">
      <c r="A23" s="13" t="s">
        <v>25</v>
      </c>
      <c r="B23" s="14">
        <v>541699.19892043609</v>
      </c>
      <c r="C23" s="14">
        <v>8712.1517218119989</v>
      </c>
      <c r="D23" s="14">
        <v>550411.35064224806</v>
      </c>
      <c r="E23" s="14">
        <v>145871.01847828494</v>
      </c>
      <c r="F23" s="14">
        <v>404540.33216396318</v>
      </c>
      <c r="G23" s="131">
        <v>26.502182105815073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76"/>
      <c r="D26" s="19"/>
      <c r="E26" s="19"/>
      <c r="F26" s="19"/>
      <c r="G26" s="20"/>
    </row>
    <row r="27" spans="1:14" x14ac:dyDescent="0.2">
      <c r="D27" s="175"/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28" sqref="B28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261</v>
      </c>
      <c r="B5"/>
      <c r="C5"/>
      <c r="D5"/>
      <c r="E5"/>
      <c r="F5"/>
      <c r="G5" s="57"/>
    </row>
    <row r="6" spans="1:7" ht="12.75" x14ac:dyDescent="0.2">
      <c r="A6" s="85" t="str">
        <f>+'C1 Total ingresos'!A6</f>
        <v>Acumulado al mes de marzo de 2026</v>
      </c>
      <c r="B6" s="85"/>
      <c r="C6" s="85"/>
      <c r="D6" s="85"/>
      <c r="E6" s="85"/>
      <c r="F6" s="85"/>
      <c r="G6" s="85"/>
    </row>
    <row r="7" spans="1:7" x14ac:dyDescent="0.2">
      <c r="A7" s="86" t="s">
        <v>0</v>
      </c>
      <c r="B7" s="86"/>
      <c r="C7" s="86"/>
      <c r="D7" s="86"/>
      <c r="E7" s="86"/>
      <c r="F7" s="86"/>
      <c r="G7" s="86"/>
    </row>
    <row r="8" spans="1:7" ht="12" thickBot="1" x14ac:dyDescent="0.25">
      <c r="A8" s="64"/>
      <c r="B8" s="64"/>
      <c r="C8" s="64"/>
      <c r="D8" s="64"/>
      <c r="E8" s="64"/>
      <c r="F8" s="64"/>
      <c r="G8" s="64"/>
    </row>
    <row r="9" spans="1:7" ht="12" thickBot="1" x14ac:dyDescent="0.25">
      <c r="A9" s="184" t="s">
        <v>1</v>
      </c>
      <c r="B9" s="179" t="s">
        <v>2</v>
      </c>
      <c r="C9" s="179"/>
      <c r="D9" s="179"/>
      <c r="E9" s="180" t="s">
        <v>499</v>
      </c>
      <c r="F9" s="181" t="str">
        <f>+'C1 Total ingresos'!F9</f>
        <v>Aforo menos Recaudo</v>
      </c>
      <c r="G9" s="183" t="s">
        <v>5</v>
      </c>
    </row>
    <row r="10" spans="1:7" x14ac:dyDescent="0.2">
      <c r="A10" s="185"/>
      <c r="B10" s="4" t="s">
        <v>6</v>
      </c>
      <c r="C10" s="4" t="s">
        <v>7</v>
      </c>
      <c r="D10" s="4" t="s">
        <v>8</v>
      </c>
      <c r="E10" s="180"/>
      <c r="F10" s="181"/>
      <c r="G10" s="183"/>
    </row>
    <row r="11" spans="1:7" ht="12" thickBot="1" x14ac:dyDescent="0.25">
      <c r="A11" s="186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21" t="s">
        <v>27</v>
      </c>
      <c r="B12" s="132">
        <v>312780.56100000005</v>
      </c>
      <c r="C12" s="132">
        <v>8682.063516111999</v>
      </c>
      <c r="D12" s="132">
        <v>321462.62451611203</v>
      </c>
      <c r="E12" s="132">
        <v>72756.695458669055</v>
      </c>
      <c r="F12" s="132">
        <v>248705.92905744299</v>
      </c>
      <c r="G12" s="133">
        <v>22.633018556414608</v>
      </c>
    </row>
    <row r="13" spans="1:7" x14ac:dyDescent="0.2">
      <c r="A13" s="22" t="s">
        <v>28</v>
      </c>
      <c r="B13" s="134">
        <v>157704.304</v>
      </c>
      <c r="C13" s="134">
        <v>7540</v>
      </c>
      <c r="D13" s="134">
        <v>165244.304</v>
      </c>
      <c r="E13" s="134">
        <v>30251.501153454396</v>
      </c>
      <c r="F13" s="134">
        <v>134992.80284654562</v>
      </c>
      <c r="G13" s="135">
        <v>18.307137021469977</v>
      </c>
    </row>
    <row r="14" spans="1:7" x14ac:dyDescent="0.2">
      <c r="A14" s="23" t="s">
        <v>29</v>
      </c>
      <c r="B14" s="136">
        <v>150520.894</v>
      </c>
      <c r="C14" s="136">
        <v>540</v>
      </c>
      <c r="D14" s="136">
        <v>151060.894</v>
      </c>
      <c r="E14" s="136">
        <v>30200.778327492397</v>
      </c>
      <c r="F14" s="136">
        <v>120860.1156725076</v>
      </c>
      <c r="G14" s="137">
        <v>19.992453061672201</v>
      </c>
    </row>
    <row r="15" spans="1:7" x14ac:dyDescent="0.2">
      <c r="A15" s="23" t="s">
        <v>30</v>
      </c>
      <c r="B15" s="136">
        <v>4109.335</v>
      </c>
      <c r="C15" s="136">
        <v>7000</v>
      </c>
      <c r="D15" s="136">
        <v>11109.334999999999</v>
      </c>
      <c r="E15" s="136">
        <v>37.834349207000002</v>
      </c>
      <c r="F15" s="136">
        <v>11071.500650792999</v>
      </c>
      <c r="G15" s="137">
        <v>0.34056358195157499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1.273022755</v>
      </c>
      <c r="F16" s="136">
        <v>-1.273022755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0.52424300000000001</v>
      </c>
      <c r="F17" s="136">
        <v>-0.52424300000000001</v>
      </c>
      <c r="G17" s="137">
        <v>0</v>
      </c>
    </row>
    <row r="18" spans="1:7" x14ac:dyDescent="0.2">
      <c r="A18" s="23" t="s">
        <v>33</v>
      </c>
      <c r="B18" s="136">
        <v>3074.0749999999998</v>
      </c>
      <c r="C18" s="136">
        <v>0</v>
      </c>
      <c r="D18" s="136">
        <v>3074.0749999999998</v>
      </c>
      <c r="E18" s="136">
        <v>11.091210999999999</v>
      </c>
      <c r="F18" s="136">
        <v>3062.9837889999999</v>
      </c>
      <c r="G18" s="137">
        <v>0.36079832144628871</v>
      </c>
    </row>
    <row r="19" spans="1:7" x14ac:dyDescent="0.2">
      <c r="A19" s="22" t="s">
        <v>34</v>
      </c>
      <c r="B19" s="134">
        <v>107721.8460686254</v>
      </c>
      <c r="C19" s="134">
        <v>912.0799912725272</v>
      </c>
      <c r="D19" s="134">
        <v>108633.92605989792</v>
      </c>
      <c r="E19" s="134">
        <v>32163.116443315659</v>
      </c>
      <c r="F19" s="134">
        <v>76470.80961658225</v>
      </c>
      <c r="G19" s="135">
        <v>29.606880290400028</v>
      </c>
    </row>
    <row r="20" spans="1:7" x14ac:dyDescent="0.2">
      <c r="A20" s="23" t="s">
        <v>35</v>
      </c>
      <c r="B20" s="136">
        <v>76591.534068625391</v>
      </c>
      <c r="C20" s="136">
        <v>130.01647516052722</v>
      </c>
      <c r="D20" s="136">
        <v>76721.55054378591</v>
      </c>
      <c r="E20" s="136">
        <v>24489.254177630202</v>
      </c>
      <c r="F20" s="136">
        <v>52232.296366155708</v>
      </c>
      <c r="G20" s="137">
        <v>31.919654913196638</v>
      </c>
    </row>
    <row r="21" spans="1:7" x14ac:dyDescent="0.2">
      <c r="A21" s="23" t="s">
        <v>36</v>
      </c>
      <c r="B21" s="136">
        <v>277.53699999999998</v>
      </c>
      <c r="C21" s="136">
        <v>0</v>
      </c>
      <c r="D21" s="136">
        <v>277.53699999999998</v>
      </c>
      <c r="E21" s="136">
        <v>327.62509699999998</v>
      </c>
      <c r="F21" s="136">
        <v>-50.088097000000005</v>
      </c>
      <c r="G21" s="137">
        <v>118.04735837023532</v>
      </c>
    </row>
    <row r="22" spans="1:7" x14ac:dyDescent="0.2">
      <c r="A22" s="23" t="s">
        <v>37</v>
      </c>
      <c r="B22" s="136">
        <v>661.79700000000003</v>
      </c>
      <c r="C22" s="136">
        <v>0</v>
      </c>
      <c r="D22" s="136">
        <v>661.79700000000003</v>
      </c>
      <c r="E22" s="136">
        <v>197.079391665</v>
      </c>
      <c r="F22" s="136">
        <v>464.71760833500002</v>
      </c>
      <c r="G22" s="137">
        <v>29.779432615288375</v>
      </c>
    </row>
    <row r="23" spans="1:7" x14ac:dyDescent="0.2">
      <c r="A23" s="23" t="s">
        <v>38</v>
      </c>
      <c r="B23" s="136">
        <v>106.36</v>
      </c>
      <c r="C23" s="136">
        <v>0</v>
      </c>
      <c r="D23" s="136">
        <v>106.36</v>
      </c>
      <c r="E23" s="136">
        <v>28.374864551609999</v>
      </c>
      <c r="F23" s="136">
        <v>77.985135448389997</v>
      </c>
      <c r="G23" s="137">
        <v>26.678135155707032</v>
      </c>
    </row>
    <row r="24" spans="1:7" x14ac:dyDescent="0.2">
      <c r="A24" s="23" t="s">
        <v>39</v>
      </c>
      <c r="B24" s="136">
        <v>16608.427</v>
      </c>
      <c r="C24" s="136">
        <v>0</v>
      </c>
      <c r="D24" s="136">
        <v>16608.427</v>
      </c>
      <c r="E24" s="136">
        <v>4290.4571699999997</v>
      </c>
      <c r="F24" s="136">
        <v>12317.96983</v>
      </c>
      <c r="G24" s="137">
        <v>25.833013385313368</v>
      </c>
    </row>
    <row r="25" spans="1:7" x14ac:dyDescent="0.2">
      <c r="A25" s="23" t="s">
        <v>40</v>
      </c>
      <c r="B25" s="136">
        <v>413.62299999999999</v>
      </c>
      <c r="C25" s="136">
        <v>0</v>
      </c>
      <c r="D25" s="136">
        <v>413.62299999999999</v>
      </c>
      <c r="E25" s="136">
        <v>97.884274478850017</v>
      </c>
      <c r="F25" s="136">
        <v>315.73872552114995</v>
      </c>
      <c r="G25" s="137">
        <v>23.665094658384572</v>
      </c>
    </row>
    <row r="26" spans="1:7" x14ac:dyDescent="0.2">
      <c r="A26" s="23" t="s">
        <v>41</v>
      </c>
      <c r="B26" s="136">
        <v>5890.2560000000003</v>
      </c>
      <c r="C26" s="136">
        <v>782.063516112</v>
      </c>
      <c r="D26" s="136">
        <v>6672.3195161120002</v>
      </c>
      <c r="E26" s="136">
        <v>1441.1923542510001</v>
      </c>
      <c r="F26" s="136">
        <v>5231.1271618609999</v>
      </c>
      <c r="G26" s="137">
        <v>21.59957044579291</v>
      </c>
    </row>
    <row r="27" spans="1:7" x14ac:dyDescent="0.2">
      <c r="A27" s="23" t="s">
        <v>42</v>
      </c>
      <c r="B27" s="136">
        <v>2622.357</v>
      </c>
      <c r="C27" s="136">
        <v>0</v>
      </c>
      <c r="D27" s="136">
        <v>2622.357</v>
      </c>
      <c r="E27" s="136">
        <v>295.93795699999998</v>
      </c>
      <c r="F27" s="136">
        <v>2326.4190429999999</v>
      </c>
      <c r="G27" s="137">
        <v>11.28518950699695</v>
      </c>
    </row>
    <row r="28" spans="1:7" x14ac:dyDescent="0.2">
      <c r="A28" s="23" t="s">
        <v>43</v>
      </c>
      <c r="B28" s="136">
        <v>611.03200000000004</v>
      </c>
      <c r="C28" s="136">
        <v>0</v>
      </c>
      <c r="D28" s="136">
        <v>611.03200000000004</v>
      </c>
      <c r="E28" s="136">
        <v>70.589776000000001</v>
      </c>
      <c r="F28" s="136">
        <v>540.44222400000001</v>
      </c>
      <c r="G28" s="137">
        <v>11.552549784626663</v>
      </c>
    </row>
    <row r="29" spans="1:7" x14ac:dyDescent="0.2">
      <c r="A29" s="23" t="s">
        <v>44</v>
      </c>
      <c r="B29" s="136">
        <v>1696.1120000000001</v>
      </c>
      <c r="C29" s="136">
        <v>0</v>
      </c>
      <c r="D29" s="136">
        <v>1696.1120000000001</v>
      </c>
      <c r="E29" s="136">
        <v>553.89935552199995</v>
      </c>
      <c r="F29" s="136">
        <v>1142.2126444780001</v>
      </c>
      <c r="G29" s="137">
        <v>32.657003518753477</v>
      </c>
    </row>
    <row r="30" spans="1:7" x14ac:dyDescent="0.2">
      <c r="A30" s="23" t="s">
        <v>45</v>
      </c>
      <c r="B30" s="136">
        <v>74.475999999999999</v>
      </c>
      <c r="C30" s="136">
        <v>0</v>
      </c>
      <c r="D30" s="136">
        <v>74.475999999999999</v>
      </c>
      <c r="E30" s="136">
        <v>111.378514217</v>
      </c>
      <c r="F30" s="136">
        <v>-36.902514217000004</v>
      </c>
      <c r="G30" s="137">
        <v>149.54953839760461</v>
      </c>
    </row>
    <row r="31" spans="1:7" x14ac:dyDescent="0.2">
      <c r="A31" s="23" t="s">
        <v>46</v>
      </c>
      <c r="B31" s="136">
        <v>1299.335</v>
      </c>
      <c r="C31" s="136">
        <v>0</v>
      </c>
      <c r="D31" s="136">
        <v>1299.335</v>
      </c>
      <c r="E31" s="136">
        <v>206.90067099999999</v>
      </c>
      <c r="F31" s="136">
        <v>1092.4343290000002</v>
      </c>
      <c r="G31" s="137">
        <v>15.923581755282509</v>
      </c>
    </row>
    <row r="32" spans="1:7" x14ac:dyDescent="0.2">
      <c r="A32" s="23" t="s">
        <v>443</v>
      </c>
      <c r="B32" s="136">
        <v>0</v>
      </c>
      <c r="C32" s="136">
        <v>0</v>
      </c>
      <c r="D32" s="136">
        <v>0</v>
      </c>
      <c r="E32" s="136">
        <v>52.542839999999998</v>
      </c>
      <c r="F32" s="136">
        <v>-52.542839999999998</v>
      </c>
      <c r="G32" s="137">
        <v>0</v>
      </c>
    </row>
    <row r="33" spans="1:7" x14ac:dyDescent="0.2">
      <c r="A33" s="23" t="s">
        <v>509</v>
      </c>
      <c r="B33" s="136">
        <v>869</v>
      </c>
      <c r="C33" s="136">
        <v>0</v>
      </c>
      <c r="D33" s="136">
        <v>869</v>
      </c>
      <c r="E33" s="136">
        <v>0</v>
      </c>
      <c r="F33" s="136">
        <v>869</v>
      </c>
      <c r="G33" s="137">
        <v>0</v>
      </c>
    </row>
    <row r="34" spans="1:7" x14ac:dyDescent="0.2">
      <c r="A34" s="22" t="s">
        <v>47</v>
      </c>
      <c r="B34" s="134">
        <v>47354.41093137463</v>
      </c>
      <c r="C34" s="134">
        <v>229.98352483947281</v>
      </c>
      <c r="D34" s="134">
        <v>47584.394456214104</v>
      </c>
      <c r="E34" s="134">
        <v>10342.077861899001</v>
      </c>
      <c r="F34" s="134">
        <v>37242.316594315103</v>
      </c>
      <c r="G34" s="135">
        <v>21.734179829514289</v>
      </c>
    </row>
    <row r="35" spans="1:7" x14ac:dyDescent="0.2">
      <c r="A35" s="23" t="s">
        <v>48</v>
      </c>
      <c r="B35" s="136">
        <v>6127.7470000000003</v>
      </c>
      <c r="C35" s="136">
        <v>160</v>
      </c>
      <c r="D35" s="136">
        <v>6287.7470000000003</v>
      </c>
      <c r="E35" s="136">
        <v>1460.1684321867249</v>
      </c>
      <c r="F35" s="136">
        <v>4827.5785678132752</v>
      </c>
      <c r="G35" s="137">
        <v>23.22244250900561</v>
      </c>
    </row>
    <row r="36" spans="1:7" x14ac:dyDescent="0.2">
      <c r="A36" s="23" t="s">
        <v>49</v>
      </c>
      <c r="B36" s="136">
        <v>41226.663931374627</v>
      </c>
      <c r="C36" s="136">
        <v>69.983524839472793</v>
      </c>
      <c r="D36" s="136">
        <v>41296.647456214101</v>
      </c>
      <c r="E36" s="136">
        <v>8881.9094297122756</v>
      </c>
      <c r="F36" s="136">
        <v>32414.738026501826</v>
      </c>
      <c r="G36" s="137">
        <v>21.507579856523616</v>
      </c>
    </row>
    <row r="37" spans="1:7" x14ac:dyDescent="0.2">
      <c r="A37" s="21" t="s">
        <v>50</v>
      </c>
      <c r="B37" s="132">
        <v>1356.0640000000001</v>
      </c>
      <c r="C37" s="132">
        <v>0</v>
      </c>
      <c r="D37" s="132">
        <v>1356.0640000000001</v>
      </c>
      <c r="E37" s="132">
        <v>164.37028485951004</v>
      </c>
      <c r="F37" s="132">
        <v>1191.69371514049</v>
      </c>
      <c r="G37" s="133">
        <v>12.12113033452035</v>
      </c>
    </row>
    <row r="38" spans="1:7" x14ac:dyDescent="0.2">
      <c r="A38" s="23" t="s">
        <v>51</v>
      </c>
      <c r="B38" s="136">
        <v>1356.0640000000001</v>
      </c>
      <c r="C38" s="136">
        <v>0</v>
      </c>
      <c r="D38" s="136">
        <v>1356.0640000000001</v>
      </c>
      <c r="E38" s="136">
        <v>164.37028485951004</v>
      </c>
      <c r="F38" s="136">
        <v>1191.69371514049</v>
      </c>
      <c r="G38" s="137">
        <v>12.12113033452035</v>
      </c>
    </row>
    <row r="39" spans="1:7" x14ac:dyDescent="0.2">
      <c r="A39" s="13" t="s">
        <v>52</v>
      </c>
      <c r="B39" s="138">
        <v>314136.62500000006</v>
      </c>
      <c r="C39" s="138">
        <v>8682.063516111999</v>
      </c>
      <c r="D39" s="138">
        <v>322818.68851611204</v>
      </c>
      <c r="E39" s="138">
        <v>72921.065743528568</v>
      </c>
      <c r="F39" s="138">
        <v>249897.62277258348</v>
      </c>
      <c r="G39" s="139">
        <v>22.588861282697714</v>
      </c>
    </row>
    <row r="40" spans="1:7" x14ac:dyDescent="0.2">
      <c r="A40" s="24" t="str">
        <f>+'C1 Total ingresos'!A24</f>
        <v>Fuente: Ministerio de Hacienda y Crédito Público. Ejecución de ingresos y gastos de las entidades del Presupuesto General de la Nación.</v>
      </c>
      <c r="B40" s="24"/>
      <c r="C40" s="24"/>
      <c r="D40" s="24"/>
      <c r="E40" s="24"/>
      <c r="F40" s="24"/>
      <c r="G40" s="25"/>
    </row>
    <row r="41" spans="1:7" hidden="1" x14ac:dyDescent="0.2">
      <c r="A41" s="26" t="s">
        <v>53</v>
      </c>
      <c r="B41" s="27"/>
      <c r="C41" s="27"/>
      <c r="D41" s="27"/>
      <c r="E41" s="27"/>
      <c r="F41" s="28"/>
      <c r="G41" s="29"/>
    </row>
    <row r="42" spans="1:7" ht="26.25" customHeight="1" x14ac:dyDescent="0.2">
      <c r="A42" s="182" t="s">
        <v>54</v>
      </c>
      <c r="B42" s="182"/>
      <c r="C42" s="182"/>
      <c r="D42" s="182"/>
      <c r="E42" s="182"/>
      <c r="F42" s="182"/>
      <c r="G42" s="182"/>
    </row>
  </sheetData>
  <mergeCells count="6">
    <mergeCell ref="A42:G42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7" sqref="C17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262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al mes de marzo de 2026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71"/>
      <c r="B8" s="72"/>
      <c r="C8" s="72"/>
      <c r="D8" s="72"/>
      <c r="E8" s="72"/>
      <c r="F8" s="72"/>
      <c r="G8" s="73"/>
    </row>
    <row r="9" spans="1:7" ht="12" thickBot="1" x14ac:dyDescent="0.25">
      <c r="A9" s="189" t="s">
        <v>1</v>
      </c>
      <c r="B9" s="187" t="s">
        <v>2</v>
      </c>
      <c r="C9" s="187"/>
      <c r="D9" s="187"/>
      <c r="E9" s="188" t="s">
        <v>499</v>
      </c>
      <c r="F9" s="181" t="str">
        <f>+'C1 Total ingresos'!F9</f>
        <v>Aforo menos Recaudo</v>
      </c>
      <c r="G9" s="181" t="s">
        <v>5</v>
      </c>
    </row>
    <row r="10" spans="1:7" x14ac:dyDescent="0.2">
      <c r="A10" s="190"/>
      <c r="B10" s="4" t="s">
        <v>6</v>
      </c>
      <c r="C10" s="4" t="s">
        <v>7</v>
      </c>
      <c r="D10" s="4" t="s">
        <v>8</v>
      </c>
      <c r="E10" s="188"/>
      <c r="F10" s="181"/>
      <c r="G10" s="181"/>
    </row>
    <row r="11" spans="1:7" ht="12" thickBot="1" x14ac:dyDescent="0.25">
      <c r="A11" s="191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85250</v>
      </c>
      <c r="C12" s="136">
        <v>0</v>
      </c>
      <c r="D12" s="136">
        <v>85250</v>
      </c>
      <c r="E12" s="136">
        <v>28343.310511354397</v>
      </c>
      <c r="F12" s="140">
        <v>56906.689488645599</v>
      </c>
      <c r="G12" s="141">
        <v>33.247285057307217</v>
      </c>
    </row>
    <row r="13" spans="1:7" x14ac:dyDescent="0.2">
      <c r="A13" s="34" t="s">
        <v>57</v>
      </c>
      <c r="B13" s="136">
        <v>57726.334000000003</v>
      </c>
      <c r="C13" s="136">
        <v>0</v>
      </c>
      <c r="D13" s="136">
        <v>57726.334000000003</v>
      </c>
      <c r="E13" s="136">
        <v>18616.919188271899</v>
      </c>
      <c r="F13" s="140">
        <v>39109.4148117281</v>
      </c>
      <c r="G13" s="141">
        <v>32.250305706702072</v>
      </c>
    </row>
    <row r="14" spans="1:7" x14ac:dyDescent="0.2">
      <c r="A14" s="31" t="s">
        <v>58</v>
      </c>
      <c r="B14" s="136">
        <v>17556.401999999998</v>
      </c>
      <c r="C14" s="136">
        <v>0</v>
      </c>
      <c r="D14" s="136">
        <v>17556.401999999998</v>
      </c>
      <c r="E14" s="136">
        <v>11017.0674803319</v>
      </c>
      <c r="F14" s="140">
        <v>6539.3345196680984</v>
      </c>
      <c r="G14" s="141">
        <v>62.752422052832358</v>
      </c>
    </row>
    <row r="15" spans="1:7" x14ac:dyDescent="0.2">
      <c r="A15" s="31" t="s">
        <v>56</v>
      </c>
      <c r="B15" s="136">
        <v>8254.3197165860001</v>
      </c>
      <c r="C15" s="136">
        <v>0.48820569999999996</v>
      </c>
      <c r="D15" s="136">
        <v>8254.8079222859997</v>
      </c>
      <c r="E15" s="136">
        <v>100.1533</v>
      </c>
      <c r="F15" s="140">
        <v>8154.6546222859997</v>
      </c>
      <c r="G15" s="141">
        <v>1.2132723249636146</v>
      </c>
    </row>
    <row r="16" spans="1:7" hidden="1" x14ac:dyDescent="0.2">
      <c r="A16" s="31" t="s">
        <v>59</v>
      </c>
      <c r="B16" s="136">
        <v>0</v>
      </c>
      <c r="C16" s="136">
        <v>0</v>
      </c>
      <c r="D16" s="136">
        <v>0</v>
      </c>
      <c r="E16" s="136">
        <v>0</v>
      </c>
      <c r="F16" s="140">
        <v>0</v>
      </c>
      <c r="G16" s="141">
        <v>0</v>
      </c>
    </row>
    <row r="17" spans="1:7" x14ac:dyDescent="0.2">
      <c r="A17" s="31" t="s">
        <v>60</v>
      </c>
      <c r="B17" s="136">
        <v>2881.584337319</v>
      </c>
      <c r="C17" s="136">
        <v>0</v>
      </c>
      <c r="D17" s="136">
        <v>2881.584337319</v>
      </c>
      <c r="E17" s="136">
        <v>1907.606536237</v>
      </c>
      <c r="F17" s="140">
        <v>973.97780108200004</v>
      </c>
      <c r="G17" s="141">
        <v>66.199920353947363</v>
      </c>
    </row>
    <row r="18" spans="1:7" x14ac:dyDescent="0.2">
      <c r="A18" s="31" t="s">
        <v>64</v>
      </c>
      <c r="B18" s="136">
        <v>0.103009163</v>
      </c>
      <c r="C18" s="136">
        <v>0</v>
      </c>
      <c r="D18" s="136">
        <v>0.103009163</v>
      </c>
      <c r="E18" s="136">
        <v>2.3913643428000002</v>
      </c>
      <c r="F18" s="140">
        <v>-2.2883551798000004</v>
      </c>
      <c r="G18" s="141">
        <v>2321.506430258054</v>
      </c>
    </row>
    <row r="19" spans="1:7" x14ac:dyDescent="0.2">
      <c r="A19" s="31" t="s">
        <v>61</v>
      </c>
      <c r="B19" s="136">
        <v>1929.4739999999999</v>
      </c>
      <c r="C19" s="136">
        <v>0</v>
      </c>
      <c r="D19" s="136">
        <v>1929.4739999999999</v>
      </c>
      <c r="E19" s="136">
        <v>261.09300309948998</v>
      </c>
      <c r="F19" s="140">
        <v>1668.3809969005099</v>
      </c>
      <c r="G19" s="141">
        <v>13.5318228231886</v>
      </c>
    </row>
    <row r="20" spans="1:7" x14ac:dyDescent="0.2">
      <c r="A20" s="31" t="s">
        <v>62</v>
      </c>
      <c r="B20" s="136">
        <v>1702.6569999999999</v>
      </c>
      <c r="C20" s="136">
        <v>0</v>
      </c>
      <c r="D20" s="136">
        <v>1702.6569999999999</v>
      </c>
      <c r="E20" s="136">
        <v>198.74340924019</v>
      </c>
      <c r="F20" s="140">
        <v>1503.9135907598099</v>
      </c>
      <c r="G20" s="141">
        <v>11.672545277186774</v>
      </c>
    </row>
    <row r="21" spans="1:7" x14ac:dyDescent="0.2">
      <c r="A21" s="34" t="s">
        <v>63</v>
      </c>
      <c r="B21" s="136">
        <v>888.0354222630001</v>
      </c>
      <c r="C21" s="136">
        <v>0</v>
      </c>
      <c r="D21" s="136">
        <v>888.0354222630001</v>
      </c>
      <c r="E21" s="136">
        <v>547.45784712035004</v>
      </c>
      <c r="F21" s="140">
        <v>340.57757514265006</v>
      </c>
      <c r="G21" s="141">
        <v>61.648199316785266</v>
      </c>
    </row>
    <row r="22" spans="1:7" x14ac:dyDescent="0.2">
      <c r="A22" s="31" t="s">
        <v>65</v>
      </c>
      <c r="B22" s="136">
        <v>0</v>
      </c>
      <c r="C22" s="136">
        <v>0</v>
      </c>
      <c r="D22" s="136">
        <v>0</v>
      </c>
      <c r="E22" s="136">
        <v>0.5616870854199999</v>
      </c>
      <c r="F22" s="140">
        <v>-0.5616870854199999</v>
      </c>
      <c r="G22" s="141">
        <v>0</v>
      </c>
    </row>
    <row r="23" spans="1:7" x14ac:dyDescent="0.2">
      <c r="A23" s="13" t="s">
        <v>66</v>
      </c>
      <c r="B23" s="142">
        <v>176188.90948533101</v>
      </c>
      <c r="C23" s="142">
        <v>0.48820569999999996</v>
      </c>
      <c r="D23" s="142">
        <v>176189.39769103102</v>
      </c>
      <c r="E23" s="142">
        <v>60995.304327083446</v>
      </c>
      <c r="F23" s="142">
        <v>115194.09336394757</v>
      </c>
      <c r="G23" s="131">
        <v>34.619168421272391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53" sqref="C53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263</v>
      </c>
    </row>
    <row r="6" spans="1:7" ht="12.75" x14ac:dyDescent="0.2">
      <c r="A6" s="56" t="str">
        <f>+'C1 Total ingresos'!A6</f>
        <v>Acumulado al mes de marzo de 2026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4"/>
      <c r="B8" s="71"/>
      <c r="C8" s="71"/>
      <c r="D8" s="71"/>
      <c r="E8" s="71"/>
      <c r="F8" s="71"/>
      <c r="G8" s="71"/>
    </row>
    <row r="9" spans="1:7" ht="12" thickBot="1" x14ac:dyDescent="0.25">
      <c r="A9" s="184" t="s">
        <v>1</v>
      </c>
      <c r="B9" s="187" t="s">
        <v>2</v>
      </c>
      <c r="C9" s="187"/>
      <c r="D9" s="187"/>
      <c r="E9" s="180" t="s">
        <v>499</v>
      </c>
      <c r="F9" s="181" t="str">
        <f>+'C1 Total ingresos'!F9</f>
        <v>Aforo menos Recaudo</v>
      </c>
      <c r="G9" s="181" t="s">
        <v>5</v>
      </c>
    </row>
    <row r="10" spans="1:7" ht="12.75" customHeight="1" x14ac:dyDescent="0.2">
      <c r="A10" s="185"/>
      <c r="B10" s="4" t="s">
        <v>6</v>
      </c>
      <c r="C10" s="4" t="s">
        <v>7</v>
      </c>
      <c r="D10" s="4" t="s">
        <v>8</v>
      </c>
      <c r="E10" s="180"/>
      <c r="F10" s="181"/>
      <c r="G10" s="181"/>
    </row>
    <row r="11" spans="1:7" ht="12" thickBot="1" x14ac:dyDescent="0.25">
      <c r="A11" s="186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495</v>
      </c>
      <c r="B12" s="143">
        <v>2888.3596000000002</v>
      </c>
      <c r="C12" s="143">
        <v>0</v>
      </c>
      <c r="D12" s="143">
        <v>2888.3596000000002</v>
      </c>
      <c r="E12" s="143">
        <v>932.65521953350003</v>
      </c>
      <c r="F12" s="55">
        <v>1955.7043804665002</v>
      </c>
      <c r="G12" s="170">
        <v>32.290135187235684</v>
      </c>
    </row>
    <row r="13" spans="1:7" ht="15" customHeight="1" x14ac:dyDescent="0.2">
      <c r="A13" s="2" t="s">
        <v>68</v>
      </c>
      <c r="B13" s="143">
        <v>2088.682810455</v>
      </c>
      <c r="C13" s="143">
        <v>0</v>
      </c>
      <c r="D13" s="143">
        <v>2088.682810455</v>
      </c>
      <c r="E13" s="143">
        <v>627.44837045775</v>
      </c>
      <c r="F13" s="55">
        <v>1461.2344399972499</v>
      </c>
      <c r="G13" s="170">
        <v>30.040385611306213</v>
      </c>
    </row>
    <row r="14" spans="1:7" ht="15" customHeight="1" x14ac:dyDescent="0.2">
      <c r="A14" s="2" t="s">
        <v>296</v>
      </c>
      <c r="B14" s="143">
        <v>1810.644</v>
      </c>
      <c r="C14" s="143">
        <v>0</v>
      </c>
      <c r="D14" s="143">
        <v>1810.644</v>
      </c>
      <c r="E14" s="143">
        <v>414.34549978289004</v>
      </c>
      <c r="F14" s="55">
        <v>1396.2985002171099</v>
      </c>
      <c r="G14" s="170">
        <v>22.883874454773554</v>
      </c>
    </row>
    <row r="15" spans="1:7" ht="15" customHeight="1" x14ac:dyDescent="0.2">
      <c r="A15" s="2" t="s">
        <v>67</v>
      </c>
      <c r="B15" s="143">
        <v>1754.9259999999999</v>
      </c>
      <c r="C15" s="143">
        <v>0</v>
      </c>
      <c r="D15" s="143">
        <v>1754.9259999999999</v>
      </c>
      <c r="E15" s="143">
        <v>382.97561217872999</v>
      </c>
      <c r="F15" s="55">
        <v>1371.9503878212699</v>
      </c>
      <c r="G15" s="170">
        <v>21.822892371457829</v>
      </c>
    </row>
    <row r="16" spans="1:7" ht="15" customHeight="1" x14ac:dyDescent="0.2">
      <c r="A16" s="2" t="s">
        <v>496</v>
      </c>
      <c r="B16" s="143">
        <v>1394.971</v>
      </c>
      <c r="C16" s="143">
        <v>0</v>
      </c>
      <c r="D16" s="143">
        <v>1394.971</v>
      </c>
      <c r="E16" s="143">
        <v>35.022458331999999</v>
      </c>
      <c r="F16" s="55">
        <v>1359.948541668</v>
      </c>
      <c r="G16" s="170">
        <v>2.5106226819052151</v>
      </c>
    </row>
    <row r="17" spans="1:7" ht="15" customHeight="1" x14ac:dyDescent="0.2">
      <c r="A17" s="2" t="s">
        <v>301</v>
      </c>
      <c r="B17" s="143">
        <v>1261.837095329</v>
      </c>
      <c r="C17" s="143">
        <v>0</v>
      </c>
      <c r="D17" s="143">
        <v>1261.837095329</v>
      </c>
      <c r="E17" s="143">
        <v>364.37606436690004</v>
      </c>
      <c r="F17" s="55">
        <v>897.46103096210004</v>
      </c>
      <c r="G17" s="170">
        <v>28.876632785303869</v>
      </c>
    </row>
    <row r="18" spans="1:7" ht="15" customHeight="1" x14ac:dyDescent="0.2">
      <c r="A18" s="2" t="s">
        <v>302</v>
      </c>
      <c r="B18" s="143">
        <v>1037.951070739</v>
      </c>
      <c r="C18" s="143">
        <v>0</v>
      </c>
      <c r="D18" s="143">
        <v>1037.951070739</v>
      </c>
      <c r="E18" s="143">
        <v>87.173906761360001</v>
      </c>
      <c r="F18" s="55">
        <v>950.77716397763993</v>
      </c>
      <c r="G18" s="170">
        <v>8.3986528092594916</v>
      </c>
    </row>
    <row r="19" spans="1:7" ht="15" customHeight="1" x14ac:dyDescent="0.2">
      <c r="A19" s="2" t="s">
        <v>424</v>
      </c>
      <c r="B19" s="143">
        <v>768.55499999999995</v>
      </c>
      <c r="C19" s="143">
        <v>0</v>
      </c>
      <c r="D19" s="143">
        <v>768.55499999999995</v>
      </c>
      <c r="E19" s="143">
        <v>278.58977220952005</v>
      </c>
      <c r="F19" s="55">
        <v>489.9652277904799</v>
      </c>
      <c r="G19" s="170">
        <v>36.24851470740807</v>
      </c>
    </row>
    <row r="20" spans="1:7" ht="15" customHeight="1" x14ac:dyDescent="0.2">
      <c r="A20" s="2" t="s">
        <v>70</v>
      </c>
      <c r="B20" s="143">
        <v>568</v>
      </c>
      <c r="C20" s="143">
        <v>0</v>
      </c>
      <c r="D20" s="143">
        <v>568</v>
      </c>
      <c r="E20" s="143">
        <v>129.77782040971999</v>
      </c>
      <c r="F20" s="55">
        <v>438.22217959028001</v>
      </c>
      <c r="G20" s="170">
        <v>22.848207818612675</v>
      </c>
    </row>
    <row r="21" spans="1:7" ht="15" customHeight="1" x14ac:dyDescent="0.2">
      <c r="A21" s="2" t="s">
        <v>451</v>
      </c>
      <c r="B21" s="143">
        <v>530</v>
      </c>
      <c r="C21" s="143">
        <v>0</v>
      </c>
      <c r="D21" s="143">
        <v>530</v>
      </c>
      <c r="E21" s="143">
        <v>50.14858945276</v>
      </c>
      <c r="F21" s="55">
        <v>479.85141054723999</v>
      </c>
      <c r="G21" s="170">
        <v>9.4619980099547174</v>
      </c>
    </row>
    <row r="22" spans="1:7" ht="15" customHeight="1" x14ac:dyDescent="0.2">
      <c r="A22" s="2" t="s">
        <v>294</v>
      </c>
      <c r="B22" s="143">
        <v>513.29899999999998</v>
      </c>
      <c r="C22" s="143">
        <v>0</v>
      </c>
      <c r="D22" s="143">
        <v>513.29899999999998</v>
      </c>
      <c r="E22" s="143">
        <v>198.03165475817002</v>
      </c>
      <c r="F22" s="55">
        <v>315.26734524182996</v>
      </c>
      <c r="G22" s="170">
        <v>38.580175445144064</v>
      </c>
    </row>
    <row r="23" spans="1:7" ht="15" customHeight="1" x14ac:dyDescent="0.2">
      <c r="A23" s="2" t="s">
        <v>473</v>
      </c>
      <c r="B23" s="143">
        <v>469.55700000000002</v>
      </c>
      <c r="C23" s="143">
        <v>0</v>
      </c>
      <c r="D23" s="143">
        <v>469.55700000000002</v>
      </c>
      <c r="E23" s="143">
        <v>110.97859434199999</v>
      </c>
      <c r="F23" s="55">
        <v>358.57840565800001</v>
      </c>
      <c r="G23" s="170">
        <v>23.634743884555014</v>
      </c>
    </row>
    <row r="24" spans="1:7" ht="15" customHeight="1" x14ac:dyDescent="0.2">
      <c r="A24" s="2" t="s">
        <v>450</v>
      </c>
      <c r="B24" s="143">
        <v>400</v>
      </c>
      <c r="C24" s="143">
        <v>0</v>
      </c>
      <c r="D24" s="143">
        <v>400</v>
      </c>
      <c r="E24" s="143">
        <v>61.841797924170002</v>
      </c>
      <c r="F24" s="55">
        <v>338.15820207582999</v>
      </c>
      <c r="G24" s="170">
        <v>15.460449481042501</v>
      </c>
    </row>
    <row r="25" spans="1:7" ht="15" customHeight="1" x14ac:dyDescent="0.2">
      <c r="A25" s="2" t="s">
        <v>71</v>
      </c>
      <c r="B25" s="143">
        <v>313.98</v>
      </c>
      <c r="C25" s="143">
        <v>0</v>
      </c>
      <c r="D25" s="143">
        <v>313.98</v>
      </c>
      <c r="E25" s="143">
        <v>152.90846193235998</v>
      </c>
      <c r="F25" s="55">
        <v>161.07153806764003</v>
      </c>
      <c r="G25" s="170">
        <v>48.700064313765203</v>
      </c>
    </row>
    <row r="26" spans="1:7" ht="15" customHeight="1" x14ac:dyDescent="0.2">
      <c r="A26" s="2" t="s">
        <v>437</v>
      </c>
      <c r="B26" s="143">
        <v>177</v>
      </c>
      <c r="C26" s="143">
        <v>0</v>
      </c>
      <c r="D26" s="143">
        <v>177</v>
      </c>
      <c r="E26" s="143">
        <v>173.42203383726999</v>
      </c>
      <c r="F26" s="55">
        <v>3.5779661627300072</v>
      </c>
      <c r="G26" s="170">
        <v>97.97855019054802</v>
      </c>
    </row>
    <row r="27" spans="1:7" ht="15" customHeight="1" x14ac:dyDescent="0.2">
      <c r="A27" s="2" t="s">
        <v>458</v>
      </c>
      <c r="B27" s="143">
        <v>163.82169606899998</v>
      </c>
      <c r="C27" s="143">
        <v>0</v>
      </c>
      <c r="D27" s="143">
        <v>163.82169606899998</v>
      </c>
      <c r="E27" s="143">
        <v>13.263350490020001</v>
      </c>
      <c r="F27" s="55">
        <v>150.55834557897998</v>
      </c>
      <c r="G27" s="170">
        <v>8.0962111907531575</v>
      </c>
    </row>
    <row r="28" spans="1:7" ht="15" customHeight="1" x14ac:dyDescent="0.2">
      <c r="A28" s="2" t="s">
        <v>449</v>
      </c>
      <c r="B28" s="143">
        <v>154.25138891400002</v>
      </c>
      <c r="C28" s="143">
        <v>0</v>
      </c>
      <c r="D28" s="143">
        <v>154.25138891400002</v>
      </c>
      <c r="E28" s="143">
        <v>76.000607178120006</v>
      </c>
      <c r="F28" s="55">
        <v>78.250781735880011</v>
      </c>
      <c r="G28" s="170">
        <v>49.270614490539678</v>
      </c>
    </row>
    <row r="29" spans="1:7" ht="15" customHeight="1" x14ac:dyDescent="0.2">
      <c r="A29" s="2" t="s">
        <v>433</v>
      </c>
      <c r="B29" s="143">
        <v>140</v>
      </c>
      <c r="C29" s="143">
        <v>0</v>
      </c>
      <c r="D29" s="143">
        <v>140</v>
      </c>
      <c r="E29" s="143">
        <v>56.295488273410001</v>
      </c>
      <c r="F29" s="55">
        <v>83.704511726589999</v>
      </c>
      <c r="G29" s="170">
        <v>40.211063052435712</v>
      </c>
    </row>
    <row r="30" spans="1:7" ht="15" customHeight="1" x14ac:dyDescent="0.2">
      <c r="A30" s="2" t="s">
        <v>452</v>
      </c>
      <c r="B30" s="143">
        <v>125.57550000000001</v>
      </c>
      <c r="C30" s="143">
        <v>0</v>
      </c>
      <c r="D30" s="143">
        <v>125.57550000000001</v>
      </c>
      <c r="E30" s="143">
        <v>27.243927496000001</v>
      </c>
      <c r="F30" s="55">
        <v>98.331572504000007</v>
      </c>
      <c r="G30" s="170">
        <v>21.695257033418144</v>
      </c>
    </row>
    <row r="31" spans="1:7" ht="15" customHeight="1" x14ac:dyDescent="0.2">
      <c r="A31" s="2" t="s">
        <v>453</v>
      </c>
      <c r="B31" s="143">
        <v>109</v>
      </c>
      <c r="C31" s="143">
        <v>0</v>
      </c>
      <c r="D31" s="143">
        <v>109</v>
      </c>
      <c r="E31" s="143">
        <v>34.171976300249995</v>
      </c>
      <c r="F31" s="55">
        <v>74.828023699750005</v>
      </c>
      <c r="G31" s="170">
        <v>31.350436972706419</v>
      </c>
    </row>
    <row r="32" spans="1:7" ht="15" customHeight="1" x14ac:dyDescent="0.2">
      <c r="A32" s="2" t="s">
        <v>69</v>
      </c>
      <c r="B32" s="143">
        <v>98.519369999999995</v>
      </c>
      <c r="C32" s="143">
        <v>0</v>
      </c>
      <c r="D32" s="143">
        <v>98.519369999999995</v>
      </c>
      <c r="E32" s="143">
        <v>81.270867043399988</v>
      </c>
      <c r="F32" s="55">
        <v>17.248502956600007</v>
      </c>
      <c r="G32" s="170">
        <v>82.492272375878969</v>
      </c>
    </row>
    <row r="33" spans="1:7" ht="15" customHeight="1" x14ac:dyDescent="0.2">
      <c r="A33" s="2" t="s">
        <v>291</v>
      </c>
      <c r="B33" s="143">
        <v>86.007501000000005</v>
      </c>
      <c r="C33" s="143">
        <v>0</v>
      </c>
      <c r="D33" s="143">
        <v>86.007501000000005</v>
      </c>
      <c r="E33" s="143">
        <v>-2.639059E-3</v>
      </c>
      <c r="F33" s="55">
        <v>86.010140059000008</v>
      </c>
      <c r="G33" s="170">
        <v>-3.0684056266208687E-3</v>
      </c>
    </row>
    <row r="34" spans="1:7" ht="15" customHeight="1" x14ac:dyDescent="0.2">
      <c r="A34" s="2" t="s">
        <v>435</v>
      </c>
      <c r="B34" s="143">
        <v>85.605584213</v>
      </c>
      <c r="C34" s="143">
        <v>0</v>
      </c>
      <c r="D34" s="143">
        <v>85.605584213</v>
      </c>
      <c r="E34" s="143">
        <v>23.5225316949</v>
      </c>
      <c r="F34" s="55">
        <v>62.083052518100004</v>
      </c>
      <c r="G34" s="170">
        <v>27.477800556062189</v>
      </c>
    </row>
    <row r="35" spans="1:7" ht="15" customHeight="1" x14ac:dyDescent="0.2">
      <c r="A35" s="2" t="s">
        <v>295</v>
      </c>
      <c r="B35" s="143">
        <v>82.06</v>
      </c>
      <c r="C35" s="143">
        <v>0</v>
      </c>
      <c r="D35" s="143">
        <v>82.06</v>
      </c>
      <c r="E35" s="143">
        <v>65.797296980620004</v>
      </c>
      <c r="F35" s="55">
        <v>16.262703019379998</v>
      </c>
      <c r="G35" s="170">
        <v>80.181936364391916</v>
      </c>
    </row>
    <row r="36" spans="1:7" ht="15" customHeight="1" x14ac:dyDescent="0.2">
      <c r="A36" s="2" t="s">
        <v>454</v>
      </c>
      <c r="B36" s="143">
        <v>65.302796779999994</v>
      </c>
      <c r="C36" s="143">
        <v>0</v>
      </c>
      <c r="D36" s="143">
        <v>65.302796779999994</v>
      </c>
      <c r="E36" s="143">
        <v>20.773288737040001</v>
      </c>
      <c r="F36" s="55">
        <v>44.529508042959989</v>
      </c>
      <c r="G36" s="170">
        <v>31.81071831735413</v>
      </c>
    </row>
    <row r="37" spans="1:7" ht="15" customHeight="1" x14ac:dyDescent="0.2">
      <c r="A37" s="2" t="s">
        <v>456</v>
      </c>
      <c r="B37" s="143">
        <v>56.717300000000002</v>
      </c>
      <c r="C37" s="143">
        <v>0</v>
      </c>
      <c r="D37" s="143">
        <v>56.717300000000002</v>
      </c>
      <c r="E37" s="143">
        <v>37.83302661378</v>
      </c>
      <c r="F37" s="55">
        <v>18.884273386220002</v>
      </c>
      <c r="G37" s="170">
        <v>66.704562124395906</v>
      </c>
    </row>
    <row r="38" spans="1:7" ht="15" customHeight="1" x14ac:dyDescent="0.2">
      <c r="A38" s="2" t="s">
        <v>455</v>
      </c>
      <c r="B38" s="143">
        <v>46.978276000000001</v>
      </c>
      <c r="C38" s="143">
        <v>0</v>
      </c>
      <c r="D38" s="143">
        <v>46.978276000000001</v>
      </c>
      <c r="E38" s="143">
        <v>7.6903815700699996</v>
      </c>
      <c r="F38" s="55">
        <v>39.287894429929999</v>
      </c>
      <c r="G38" s="170">
        <v>16.37008043903101</v>
      </c>
    </row>
    <row r="39" spans="1:7" ht="15" customHeight="1" x14ac:dyDescent="0.2">
      <c r="A39" s="2" t="s">
        <v>462</v>
      </c>
      <c r="B39" s="143">
        <v>44.496600676</v>
      </c>
      <c r="C39" s="143">
        <v>0</v>
      </c>
      <c r="D39" s="143">
        <v>44.496600676</v>
      </c>
      <c r="E39" s="143">
        <v>15.24600900109</v>
      </c>
      <c r="F39" s="55">
        <v>29.250591674909998</v>
      </c>
      <c r="G39" s="170">
        <v>34.263311734986523</v>
      </c>
    </row>
    <row r="40" spans="1:7" ht="15" customHeight="1" x14ac:dyDescent="0.2">
      <c r="A40" s="2" t="s">
        <v>426</v>
      </c>
      <c r="B40" s="143">
        <v>41.861905649000001</v>
      </c>
      <c r="C40" s="143">
        <v>0</v>
      </c>
      <c r="D40" s="143">
        <v>41.861905649000001</v>
      </c>
      <c r="E40" s="143">
        <v>8.4293803250000003</v>
      </c>
      <c r="F40" s="55">
        <v>33.432525323999997</v>
      </c>
      <c r="G40" s="170">
        <v>20.136160058450088</v>
      </c>
    </row>
    <row r="41" spans="1:7" ht="15" customHeight="1" x14ac:dyDescent="0.2">
      <c r="A41" s="2" t="s">
        <v>460</v>
      </c>
      <c r="B41" s="143">
        <v>41.654733</v>
      </c>
      <c r="C41" s="143">
        <v>0</v>
      </c>
      <c r="D41" s="143">
        <v>41.654733</v>
      </c>
      <c r="E41" s="143">
        <v>8.9854137586599983</v>
      </c>
      <c r="F41" s="55">
        <v>32.669319241340006</v>
      </c>
      <c r="G41" s="170">
        <v>21.571171176778396</v>
      </c>
    </row>
    <row r="42" spans="1:7" ht="15" customHeight="1" x14ac:dyDescent="0.2">
      <c r="A42" s="2" t="s">
        <v>459</v>
      </c>
      <c r="B42" s="143">
        <v>37.166179</v>
      </c>
      <c r="C42" s="143">
        <v>0</v>
      </c>
      <c r="D42" s="143">
        <v>37.166179</v>
      </c>
      <c r="E42" s="143">
        <v>2.41373446959</v>
      </c>
      <c r="F42" s="55">
        <v>34.752444530410003</v>
      </c>
      <c r="G42" s="170">
        <v>6.4944380469942846</v>
      </c>
    </row>
    <row r="43" spans="1:7" ht="15" customHeight="1" x14ac:dyDescent="0.2">
      <c r="A43" s="2" t="s">
        <v>416</v>
      </c>
      <c r="B43" s="143">
        <v>30.545999999999999</v>
      </c>
      <c r="C43" s="143">
        <v>0</v>
      </c>
      <c r="D43" s="143">
        <v>30.545999999999999</v>
      </c>
      <c r="E43" s="143">
        <v>2.3300249961100001</v>
      </c>
      <c r="F43" s="55">
        <v>28.215975003889998</v>
      </c>
      <c r="G43" s="170">
        <v>7.6279218100897008</v>
      </c>
    </row>
    <row r="44" spans="1:7" ht="15" customHeight="1" x14ac:dyDescent="0.2">
      <c r="A44" s="2" t="s">
        <v>463</v>
      </c>
      <c r="B44" s="143">
        <v>22.028714000000001</v>
      </c>
      <c r="C44" s="143">
        <v>0</v>
      </c>
      <c r="D44" s="143">
        <v>22.028714000000001</v>
      </c>
      <c r="E44" s="143">
        <v>0.97949687994000012</v>
      </c>
      <c r="F44" s="55">
        <v>21.04921712006</v>
      </c>
      <c r="G44" s="170">
        <v>4.4464551128132133</v>
      </c>
    </row>
    <row r="45" spans="1:7" ht="15" customHeight="1" x14ac:dyDescent="0.2">
      <c r="A45" s="2" t="s">
        <v>457</v>
      </c>
      <c r="B45" s="143">
        <v>21</v>
      </c>
      <c r="C45" s="143">
        <v>0</v>
      </c>
      <c r="D45" s="143">
        <v>21</v>
      </c>
      <c r="E45" s="143">
        <v>14.835323158</v>
      </c>
      <c r="F45" s="55">
        <v>6.1646768420000004</v>
      </c>
      <c r="G45" s="170">
        <v>70.644395990476184</v>
      </c>
    </row>
    <row r="46" spans="1:7" ht="15" customHeight="1" x14ac:dyDescent="0.2">
      <c r="A46" s="2" t="s">
        <v>461</v>
      </c>
      <c r="B46" s="143">
        <v>20.824148014999999</v>
      </c>
      <c r="C46" s="143">
        <v>0</v>
      </c>
      <c r="D46" s="143">
        <v>20.824148014999999</v>
      </c>
      <c r="E46" s="143">
        <v>9.4530936500399996</v>
      </c>
      <c r="F46" s="55">
        <v>11.371054364959999</v>
      </c>
      <c r="G46" s="170">
        <v>45.394863901422376</v>
      </c>
    </row>
    <row r="47" spans="1:7" ht="15" customHeight="1" x14ac:dyDescent="0.2">
      <c r="A47" s="2" t="s">
        <v>503</v>
      </c>
      <c r="B47" s="143">
        <v>17.409200000000002</v>
      </c>
      <c r="C47" s="143">
        <v>0</v>
      </c>
      <c r="D47" s="143">
        <v>17.409200000000002</v>
      </c>
      <c r="E47" s="143">
        <v>0</v>
      </c>
      <c r="F47" s="55">
        <v>17.409200000000002</v>
      </c>
      <c r="G47" s="170">
        <v>0</v>
      </c>
    </row>
    <row r="48" spans="1:7" ht="15" customHeight="1" x14ac:dyDescent="0.2">
      <c r="A48" s="2" t="s">
        <v>465</v>
      </c>
      <c r="B48" s="143">
        <v>4.4000000000000004</v>
      </c>
      <c r="C48" s="143">
        <v>0</v>
      </c>
      <c r="D48" s="143">
        <v>4.4000000000000004</v>
      </c>
      <c r="E48" s="143">
        <v>3.0157395118900001</v>
      </c>
      <c r="F48" s="55">
        <v>1.3842604881100002</v>
      </c>
      <c r="G48" s="170">
        <v>68.539534361136361</v>
      </c>
    </row>
    <row r="49" spans="1:7" ht="15" customHeight="1" x14ac:dyDescent="0.2">
      <c r="A49" s="2" t="s">
        <v>464</v>
      </c>
      <c r="B49" s="143">
        <v>3.068289</v>
      </c>
      <c r="C49" s="143">
        <v>0</v>
      </c>
      <c r="D49" s="143">
        <v>3.068289</v>
      </c>
      <c r="E49" s="143">
        <v>0</v>
      </c>
      <c r="F49" s="55">
        <v>3.068289</v>
      </c>
      <c r="G49" s="170">
        <v>0</v>
      </c>
    </row>
    <row r="50" spans="1:7" ht="15" customHeight="1" x14ac:dyDescent="0.2">
      <c r="A50" s="2" t="s">
        <v>300</v>
      </c>
      <c r="B50" s="143">
        <v>2.8809999999999998</v>
      </c>
      <c r="C50" s="143">
        <v>0</v>
      </c>
      <c r="D50" s="143">
        <v>2.8809999999999998</v>
      </c>
      <c r="E50" s="143">
        <v>0</v>
      </c>
      <c r="F50" s="55">
        <v>2.8809999999999998</v>
      </c>
      <c r="G50" s="170">
        <v>0</v>
      </c>
    </row>
    <row r="51" spans="1:7" ht="15" customHeight="1" x14ac:dyDescent="0.2">
      <c r="A51" s="2" t="s">
        <v>428</v>
      </c>
      <c r="B51" s="143">
        <v>2.224539</v>
      </c>
      <c r="C51" s="143">
        <v>0</v>
      </c>
      <c r="D51" s="143">
        <v>2.224539</v>
      </c>
      <c r="E51" s="143">
        <v>0.52186717900000001</v>
      </c>
      <c r="F51" s="55">
        <v>1.702671821</v>
      </c>
      <c r="G51" s="170">
        <v>23.459565285211902</v>
      </c>
    </row>
    <row r="52" spans="1:7" ht="15" customHeight="1" x14ac:dyDescent="0.2">
      <c r="A52" s="2" t="s">
        <v>467</v>
      </c>
      <c r="B52" s="143">
        <v>0.74399999999999999</v>
      </c>
      <c r="C52" s="143">
        <v>0</v>
      </c>
      <c r="D52" s="143">
        <v>0.74399999999999999</v>
      </c>
      <c r="E52" s="143">
        <v>4.9502428000000002E-4</v>
      </c>
      <c r="F52" s="55">
        <v>0.74350497571999996</v>
      </c>
      <c r="G52" s="170">
        <v>6.6535521505376352E-2</v>
      </c>
    </row>
    <row r="53" spans="1:7" ht="15" customHeight="1" x14ac:dyDescent="0.2">
      <c r="A53" s="2" t="s">
        <v>466</v>
      </c>
      <c r="B53" s="143">
        <v>0.64200000000000002</v>
      </c>
      <c r="C53" s="143">
        <v>0</v>
      </c>
      <c r="D53" s="143">
        <v>0.64200000000000002</v>
      </c>
      <c r="E53" s="143">
        <v>0</v>
      </c>
      <c r="F53" s="55">
        <v>0.64200000000000002</v>
      </c>
      <c r="G53" s="170">
        <v>0</v>
      </c>
    </row>
    <row r="54" spans="1:7" ht="15" customHeight="1" x14ac:dyDescent="0.2">
      <c r="A54" s="2" t="s">
        <v>468</v>
      </c>
      <c r="B54" s="143">
        <v>0.26100000000000001</v>
      </c>
      <c r="C54" s="143">
        <v>0</v>
      </c>
      <c r="D54" s="143">
        <v>0.26100000000000001</v>
      </c>
      <c r="E54" s="143">
        <v>0</v>
      </c>
      <c r="F54" s="55">
        <v>0.26100000000000001</v>
      </c>
      <c r="G54" s="170">
        <v>0</v>
      </c>
    </row>
    <row r="55" spans="1:7" ht="15" hidden="1" customHeight="1" x14ac:dyDescent="0.2">
      <c r="A55" s="2" t="s">
        <v>417</v>
      </c>
      <c r="B55" s="143">
        <v>0</v>
      </c>
      <c r="C55" s="143">
        <v>0</v>
      </c>
      <c r="D55" s="143">
        <v>0</v>
      </c>
      <c r="E55" s="143">
        <v>0</v>
      </c>
      <c r="F55" s="55">
        <v>0</v>
      </c>
      <c r="G55" s="170">
        <v>0</v>
      </c>
    </row>
    <row r="56" spans="1:7" ht="15" customHeight="1" x14ac:dyDescent="0.2">
      <c r="A56" s="2" t="s">
        <v>497</v>
      </c>
      <c r="B56" s="143">
        <v>0</v>
      </c>
      <c r="C56" s="143">
        <v>0</v>
      </c>
      <c r="D56" s="143">
        <v>0</v>
      </c>
      <c r="E56" s="143">
        <v>12.83097338644</v>
      </c>
      <c r="F56" s="55">
        <v>-12.83097338644</v>
      </c>
      <c r="G56" s="170">
        <v>0</v>
      </c>
    </row>
    <row r="57" spans="1:7" ht="15" customHeight="1" x14ac:dyDescent="0.2">
      <c r="A57" s="2" t="s">
        <v>469</v>
      </c>
      <c r="B57" s="143">
        <v>0</v>
      </c>
      <c r="C57" s="143">
        <v>0</v>
      </c>
      <c r="D57" s="143">
        <v>0</v>
      </c>
      <c r="E57" s="143">
        <v>164.17983544339</v>
      </c>
      <c r="F57" s="55">
        <v>-164.17983544339</v>
      </c>
      <c r="G57" s="170">
        <v>0</v>
      </c>
    </row>
    <row r="58" spans="1:7" ht="15" customHeight="1" x14ac:dyDescent="0.2">
      <c r="A58" s="2" t="s">
        <v>471</v>
      </c>
      <c r="B58" s="143">
        <v>0</v>
      </c>
      <c r="C58" s="143">
        <v>0</v>
      </c>
      <c r="D58" s="143">
        <v>0</v>
      </c>
      <c r="E58" s="166">
        <v>4.0558747899999998</v>
      </c>
      <c r="F58" s="55">
        <v>-4.0558747899999998</v>
      </c>
      <c r="G58" s="170">
        <v>0</v>
      </c>
    </row>
    <row r="59" spans="1:7" ht="15" customHeight="1" x14ac:dyDescent="0.2">
      <c r="A59" s="2" t="s">
        <v>470</v>
      </c>
      <c r="B59" s="143">
        <v>0</v>
      </c>
      <c r="C59" s="143">
        <v>0</v>
      </c>
      <c r="D59" s="143">
        <v>0</v>
      </c>
      <c r="E59" s="166">
        <v>3.4725592769999998</v>
      </c>
      <c r="F59" s="55">
        <v>-3.4725592769999998</v>
      </c>
      <c r="G59" s="170">
        <v>0</v>
      </c>
    </row>
    <row r="60" spans="1:7" ht="15" customHeight="1" x14ac:dyDescent="0.2">
      <c r="A60" s="2" t="s">
        <v>472</v>
      </c>
      <c r="B60" s="143">
        <v>0</v>
      </c>
      <c r="C60" s="143">
        <v>0</v>
      </c>
      <c r="D60" s="143">
        <v>0</v>
      </c>
      <c r="E60" s="166">
        <v>3.2370327000000004E-2</v>
      </c>
      <c r="F60" s="55">
        <v>-3.2370327000000004E-2</v>
      </c>
      <c r="G60" s="170">
        <v>0</v>
      </c>
    </row>
    <row r="61" spans="1:7" ht="15" customHeight="1" x14ac:dyDescent="0.2">
      <c r="A61" s="2" t="s">
        <v>408</v>
      </c>
      <c r="B61" s="143">
        <v>0</v>
      </c>
      <c r="C61" s="143">
        <v>0</v>
      </c>
      <c r="D61" s="143">
        <v>0</v>
      </c>
      <c r="E61" s="166">
        <v>4.0419999999999996E-3</v>
      </c>
      <c r="F61" s="55">
        <v>-4.0419999999999996E-3</v>
      </c>
      <c r="G61" s="170">
        <v>0</v>
      </c>
    </row>
    <row r="62" spans="1:7" ht="15" customHeight="1" x14ac:dyDescent="0.2">
      <c r="A62" s="35" t="s">
        <v>72</v>
      </c>
      <c r="B62" s="144">
        <v>17482.810297838998</v>
      </c>
      <c r="C62" s="144">
        <v>0</v>
      </c>
      <c r="D62" s="144">
        <v>17482.810297838998</v>
      </c>
      <c r="E62" s="144">
        <v>4694.3057804481414</v>
      </c>
      <c r="F62" s="144">
        <v>12788.504517390862</v>
      </c>
      <c r="G62" s="131">
        <v>26.850979336133342</v>
      </c>
    </row>
    <row r="63" spans="1:7" ht="14.25" customHeight="1" x14ac:dyDescent="0.2">
      <c r="A63" s="36" t="str">
        <f>+'C1 Total ingresos'!A24</f>
        <v>Fuente: Ministerio de Hacienda y Crédito Público. Ejecución de ingresos y gastos de las entidades del Presupuesto General de la Nación.</v>
      </c>
      <c r="B63" s="96"/>
      <c r="C63" s="96"/>
      <c r="D63" s="96"/>
      <c r="E63" s="96"/>
      <c r="F63" s="96"/>
      <c r="G63" s="97"/>
    </row>
    <row r="64" spans="1:7" ht="12" customHeight="1" x14ac:dyDescent="0.2">
      <c r="B64" s="36"/>
      <c r="C64" s="36"/>
      <c r="D64" s="36"/>
      <c r="E64" s="36"/>
      <c r="F64" s="36"/>
      <c r="G64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6" sqref="A6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264</v>
      </c>
    </row>
    <row r="6" spans="1:10" ht="12.75" x14ac:dyDescent="0.2">
      <c r="A6" s="58" t="str">
        <f>+'C1 Total ingresos'!A6</f>
        <v>Acumulado al mes de marzo de 2026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5"/>
      <c r="B8" s="71"/>
      <c r="C8" s="71"/>
      <c r="D8" s="71"/>
      <c r="E8" s="71"/>
      <c r="F8" s="71"/>
      <c r="G8" s="71"/>
    </row>
    <row r="9" spans="1:10" ht="12" thickBot="1" x14ac:dyDescent="0.25">
      <c r="A9" s="184" t="s">
        <v>1</v>
      </c>
      <c r="B9" s="187" t="s">
        <v>2</v>
      </c>
      <c r="C9" s="187"/>
      <c r="D9" s="187"/>
      <c r="E9" s="180" t="s">
        <v>499</v>
      </c>
      <c r="F9" s="181" t="s">
        <v>4</v>
      </c>
      <c r="G9" s="181" t="s">
        <v>5</v>
      </c>
    </row>
    <row r="10" spans="1:10" ht="12.75" customHeight="1" x14ac:dyDescent="0.2">
      <c r="A10" s="185"/>
      <c r="B10" s="4" t="s">
        <v>6</v>
      </c>
      <c r="C10" s="4" t="s">
        <v>7</v>
      </c>
      <c r="D10" s="4" t="s">
        <v>8</v>
      </c>
      <c r="E10" s="180"/>
      <c r="F10" s="181"/>
      <c r="G10" s="181"/>
    </row>
    <row r="11" spans="1:10" ht="12" thickBot="1" x14ac:dyDescent="0.25">
      <c r="A11" s="186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73</v>
      </c>
    </row>
    <row r="12" spans="1:10" ht="14.25" customHeight="1" x14ac:dyDescent="0.2">
      <c r="A12" s="2" t="s">
        <v>74</v>
      </c>
      <c r="B12" s="143">
        <v>4143.0200438720003</v>
      </c>
      <c r="C12" s="143">
        <v>0</v>
      </c>
      <c r="D12" s="143">
        <v>4143.0200438720003</v>
      </c>
      <c r="E12" s="143">
        <v>919.28905112255006</v>
      </c>
      <c r="F12" s="55">
        <v>3223.7309927494503</v>
      </c>
      <c r="G12" s="141">
        <v>22.188863229910837</v>
      </c>
      <c r="I12" s="33"/>
      <c r="J12" s="33"/>
    </row>
    <row r="13" spans="1:10" ht="14.25" customHeight="1" x14ac:dyDescent="0.2">
      <c r="A13" s="2" t="s">
        <v>75</v>
      </c>
      <c r="B13" s="143">
        <v>120</v>
      </c>
      <c r="C13" s="143">
        <v>0</v>
      </c>
      <c r="D13" s="143">
        <v>120</v>
      </c>
      <c r="E13" s="143">
        <v>34.757490639000004</v>
      </c>
      <c r="F13" s="55">
        <v>85.242509361000003</v>
      </c>
      <c r="G13" s="141">
        <v>28.964575532500003</v>
      </c>
    </row>
    <row r="14" spans="1:10" ht="15.75" customHeight="1" x14ac:dyDescent="0.2">
      <c r="A14" s="35" t="s">
        <v>76</v>
      </c>
      <c r="B14" s="144">
        <v>4263.0200438720003</v>
      </c>
      <c r="C14" s="144">
        <v>0</v>
      </c>
      <c r="D14" s="144">
        <v>4263.0200438720003</v>
      </c>
      <c r="E14" s="144">
        <v>954.04654176155009</v>
      </c>
      <c r="F14" s="144">
        <v>3308.9735021104502</v>
      </c>
      <c r="G14" s="131">
        <v>22.379593150939357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79" sqref="D79"/>
    </sheetView>
  </sheetViews>
  <sheetFormatPr baseColWidth="10" defaultRowHeight="12.75" x14ac:dyDescent="0.2"/>
  <cols>
    <col min="1" max="1" width="9.28515625" style="39" customWidth="1"/>
    <col min="2" max="2" width="35.140625" style="39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265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al mes de marzo de 2026</v>
      </c>
      <c r="C6" s="18"/>
      <c r="D6" s="18"/>
      <c r="E6" s="18"/>
      <c r="F6" s="18"/>
      <c r="G6" s="18"/>
      <c r="H6" s="2"/>
    </row>
    <row r="7" spans="1:8" x14ac:dyDescent="0.2">
      <c r="A7" s="3" t="s">
        <v>77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192"/>
      <c r="B8" s="192"/>
      <c r="C8" s="72"/>
      <c r="D8" s="72"/>
      <c r="E8" s="72"/>
      <c r="F8" s="72"/>
      <c r="G8" s="72"/>
      <c r="H8" s="73"/>
    </row>
    <row r="9" spans="1:8" ht="13.5" thickBot="1" x14ac:dyDescent="0.25">
      <c r="A9" s="189" t="s">
        <v>78</v>
      </c>
      <c r="B9" s="193" t="s">
        <v>79</v>
      </c>
      <c r="C9" s="187" t="s">
        <v>2</v>
      </c>
      <c r="D9" s="187"/>
      <c r="E9" s="187"/>
      <c r="F9" s="188" t="s">
        <v>499</v>
      </c>
      <c r="G9" s="188" t="s">
        <v>4</v>
      </c>
      <c r="H9" s="181" t="s">
        <v>5</v>
      </c>
    </row>
    <row r="10" spans="1:8" x14ac:dyDescent="0.2">
      <c r="A10" s="190"/>
      <c r="B10" s="194"/>
      <c r="C10" s="4" t="s">
        <v>6</v>
      </c>
      <c r="D10" s="4" t="s">
        <v>7</v>
      </c>
      <c r="E10" s="4" t="s">
        <v>8</v>
      </c>
      <c r="F10" s="188"/>
      <c r="G10" s="188"/>
      <c r="H10" s="181"/>
    </row>
    <row r="11" spans="1:8" ht="13.5" thickBot="1" x14ac:dyDescent="0.25">
      <c r="A11" s="191"/>
      <c r="B11" s="195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ht="22.5" x14ac:dyDescent="0.2">
      <c r="A12" s="31" t="s">
        <v>80</v>
      </c>
      <c r="B12" s="31" t="s">
        <v>334</v>
      </c>
      <c r="C12" s="32">
        <v>54001.583605</v>
      </c>
      <c r="D12" s="32">
        <v>0</v>
      </c>
      <c r="E12" s="32">
        <v>54001.583605</v>
      </c>
      <c r="F12" s="32">
        <v>0</v>
      </c>
      <c r="G12" s="32">
        <v>54001.583605</v>
      </c>
      <c r="H12" s="40">
        <v>0</v>
      </c>
    </row>
    <row r="13" spans="1:8" ht="22.5" x14ac:dyDescent="0.2">
      <c r="A13" s="31" t="s">
        <v>504</v>
      </c>
      <c r="B13" s="31" t="s">
        <v>505</v>
      </c>
      <c r="C13" s="32">
        <v>0.91335599999999995</v>
      </c>
      <c r="D13" s="32">
        <v>0</v>
      </c>
      <c r="E13" s="32">
        <v>0.91335599999999995</v>
      </c>
      <c r="F13" s="32">
        <v>0</v>
      </c>
      <c r="G13" s="32">
        <v>0.91335599999999995</v>
      </c>
      <c r="H13" s="40">
        <v>0</v>
      </c>
    </row>
    <row r="14" spans="1:8" ht="22.5" x14ac:dyDescent="0.2">
      <c r="A14" s="31" t="s">
        <v>81</v>
      </c>
      <c r="B14" s="31" t="s">
        <v>335</v>
      </c>
      <c r="C14" s="32">
        <v>356011.90533099999</v>
      </c>
      <c r="D14" s="32">
        <v>0</v>
      </c>
      <c r="E14" s="32">
        <v>356011.90533099999</v>
      </c>
      <c r="F14" s="32">
        <v>148256.23387447</v>
      </c>
      <c r="G14" s="32">
        <v>207755.67145652999</v>
      </c>
      <c r="H14" s="40">
        <v>41.643616871921637</v>
      </c>
    </row>
    <row r="15" spans="1:8" x14ac:dyDescent="0.2">
      <c r="A15" s="31" t="s">
        <v>82</v>
      </c>
      <c r="B15" s="31" t="s">
        <v>485</v>
      </c>
      <c r="C15" s="32">
        <v>33975.446000000004</v>
      </c>
      <c r="D15" s="32">
        <v>0</v>
      </c>
      <c r="E15" s="32">
        <v>33975.446000000004</v>
      </c>
      <c r="F15" s="32">
        <v>3443.1619272800003</v>
      </c>
      <c r="G15" s="32">
        <v>30532.284072720002</v>
      </c>
      <c r="H15" s="40">
        <v>10.13426557308475</v>
      </c>
    </row>
    <row r="16" spans="1:8" x14ac:dyDescent="0.2">
      <c r="A16" s="31" t="s">
        <v>83</v>
      </c>
      <c r="B16" s="31" t="s">
        <v>278</v>
      </c>
      <c r="C16" s="32">
        <v>33622</v>
      </c>
      <c r="D16" s="32">
        <v>0</v>
      </c>
      <c r="E16" s="32">
        <v>33622</v>
      </c>
      <c r="F16" s="32">
        <v>1407.6337694200001</v>
      </c>
      <c r="G16" s="32">
        <v>32214.366230579999</v>
      </c>
      <c r="H16" s="40">
        <v>4.1866449628814468</v>
      </c>
    </row>
    <row r="17" spans="1:8" ht="22.5" x14ac:dyDescent="0.2">
      <c r="A17" s="31" t="s">
        <v>84</v>
      </c>
      <c r="B17" s="31" t="s">
        <v>336</v>
      </c>
      <c r="C17" s="32">
        <v>450706.1</v>
      </c>
      <c r="D17" s="32">
        <v>0</v>
      </c>
      <c r="E17" s="32">
        <v>450706.1</v>
      </c>
      <c r="F17" s="32">
        <v>83302.376821500002</v>
      </c>
      <c r="G17" s="32">
        <v>367403.72317849996</v>
      </c>
      <c r="H17" s="40">
        <v>18.482637981047962</v>
      </c>
    </row>
    <row r="18" spans="1:8" ht="22.5" x14ac:dyDescent="0.2">
      <c r="A18" s="31" t="s">
        <v>85</v>
      </c>
      <c r="B18" s="31" t="s">
        <v>337</v>
      </c>
      <c r="C18" s="32">
        <v>562699</v>
      </c>
      <c r="D18" s="32">
        <v>0</v>
      </c>
      <c r="E18" s="32">
        <v>562699</v>
      </c>
      <c r="F18" s="32">
        <v>87505.251650289996</v>
      </c>
      <c r="G18" s="32">
        <v>475193.74834971002</v>
      </c>
      <c r="H18" s="40">
        <v>15.550987588442489</v>
      </c>
    </row>
    <row r="19" spans="1:8" ht="22.5" x14ac:dyDescent="0.2">
      <c r="A19" s="31" t="s">
        <v>86</v>
      </c>
      <c r="B19" s="31" t="s">
        <v>269</v>
      </c>
      <c r="C19" s="32">
        <v>88404.961586999998</v>
      </c>
      <c r="D19" s="32">
        <v>0</v>
      </c>
      <c r="E19" s="32">
        <v>88404.961586999998</v>
      </c>
      <c r="F19" s="32">
        <v>22327.98105056</v>
      </c>
      <c r="G19" s="32">
        <v>66076.980536439994</v>
      </c>
      <c r="H19" s="40">
        <v>25.256479556961136</v>
      </c>
    </row>
    <row r="20" spans="1:8" x14ac:dyDescent="0.2">
      <c r="A20" s="31" t="s">
        <v>87</v>
      </c>
      <c r="B20" s="31" t="s">
        <v>338</v>
      </c>
      <c r="C20" s="32">
        <v>893316.397933</v>
      </c>
      <c r="D20" s="32">
        <v>0</v>
      </c>
      <c r="E20" s="32">
        <v>893316.397933</v>
      </c>
      <c r="F20" s="32">
        <v>304549.16315496998</v>
      </c>
      <c r="G20" s="32">
        <v>588767.23477803008</v>
      </c>
      <c r="H20" s="40">
        <v>34.091970533581495</v>
      </c>
    </row>
    <row r="21" spans="1:8" ht="22.5" x14ac:dyDescent="0.2">
      <c r="A21" s="31" t="s">
        <v>88</v>
      </c>
      <c r="B21" s="31" t="s">
        <v>339</v>
      </c>
      <c r="C21" s="32">
        <v>122051.191825</v>
      </c>
      <c r="D21" s="32">
        <v>0</v>
      </c>
      <c r="E21" s="32">
        <v>122051.191825</v>
      </c>
      <c r="F21" s="32">
        <v>24120.100098709998</v>
      </c>
      <c r="G21" s="32">
        <v>97931.091726290004</v>
      </c>
      <c r="H21" s="40">
        <v>19.762281496844363</v>
      </c>
    </row>
    <row r="22" spans="1:8" x14ac:dyDescent="0.2">
      <c r="A22" s="31" t="s">
        <v>89</v>
      </c>
      <c r="B22" s="31" t="s">
        <v>340</v>
      </c>
      <c r="C22" s="32">
        <v>46141.599999999999</v>
      </c>
      <c r="D22" s="32">
        <v>0</v>
      </c>
      <c r="E22" s="32">
        <v>46141.599999999999</v>
      </c>
      <c r="F22" s="32">
        <v>12332.248036999999</v>
      </c>
      <c r="G22" s="32">
        <v>33809.351963000001</v>
      </c>
      <c r="H22" s="40">
        <v>26.726962300830486</v>
      </c>
    </row>
    <row r="23" spans="1:8" ht="22.5" x14ac:dyDescent="0.2">
      <c r="A23" s="31" t="s">
        <v>90</v>
      </c>
      <c r="B23" s="31" t="s">
        <v>341</v>
      </c>
      <c r="C23" s="32">
        <v>48402</v>
      </c>
      <c r="D23" s="32">
        <v>0</v>
      </c>
      <c r="E23" s="32">
        <v>48402</v>
      </c>
      <c r="F23" s="32">
        <v>29790.595370200001</v>
      </c>
      <c r="G23" s="32">
        <v>18611.404629799999</v>
      </c>
      <c r="H23" s="40">
        <v>61.548273563489111</v>
      </c>
    </row>
    <row r="24" spans="1:8" x14ac:dyDescent="0.2">
      <c r="A24" s="31" t="s">
        <v>91</v>
      </c>
      <c r="B24" s="31" t="s">
        <v>342</v>
      </c>
      <c r="C24" s="32">
        <v>504491.26899999997</v>
      </c>
      <c r="D24" s="32">
        <v>0</v>
      </c>
      <c r="E24" s="32">
        <v>504491.26899999997</v>
      </c>
      <c r="F24" s="32">
        <v>128563.42075564999</v>
      </c>
      <c r="G24" s="32">
        <v>375927.84824435</v>
      </c>
      <c r="H24" s="40">
        <v>25.483775172261701</v>
      </c>
    </row>
    <row r="25" spans="1:8" x14ac:dyDescent="0.2">
      <c r="A25" s="31" t="s">
        <v>92</v>
      </c>
      <c r="B25" s="31" t="s">
        <v>343</v>
      </c>
      <c r="C25" s="32">
        <v>608292</v>
      </c>
      <c r="D25" s="32">
        <v>0</v>
      </c>
      <c r="E25" s="32">
        <v>608292</v>
      </c>
      <c r="F25" s="32">
        <v>118640.67962616001</v>
      </c>
      <c r="G25" s="32">
        <v>489651.32037383999</v>
      </c>
      <c r="H25" s="40">
        <v>19.503902669467955</v>
      </c>
    </row>
    <row r="26" spans="1:8" x14ac:dyDescent="0.2">
      <c r="A26" s="31" t="s">
        <v>93</v>
      </c>
      <c r="B26" s="31" t="s">
        <v>344</v>
      </c>
      <c r="C26" s="32">
        <v>76174</v>
      </c>
      <c r="D26" s="32">
        <v>0</v>
      </c>
      <c r="E26" s="32">
        <v>76174</v>
      </c>
      <c r="F26" s="32">
        <v>13428.293360200001</v>
      </c>
      <c r="G26" s="32">
        <v>62745.706639800002</v>
      </c>
      <c r="H26" s="40">
        <v>17.628447186966685</v>
      </c>
    </row>
    <row r="27" spans="1:8" ht="22.5" x14ac:dyDescent="0.2">
      <c r="A27" s="31" t="s">
        <v>94</v>
      </c>
      <c r="B27" s="31" t="s">
        <v>270</v>
      </c>
      <c r="C27" s="32">
        <v>3000</v>
      </c>
      <c r="D27" s="32">
        <v>0</v>
      </c>
      <c r="E27" s="32">
        <v>3000</v>
      </c>
      <c r="F27" s="32">
        <v>29.75188193</v>
      </c>
      <c r="G27" s="32">
        <v>2970.2481180700001</v>
      </c>
      <c r="H27" s="40">
        <v>0.99172939766666668</v>
      </c>
    </row>
    <row r="28" spans="1:8" x14ac:dyDescent="0.2">
      <c r="A28" s="31" t="s">
        <v>95</v>
      </c>
      <c r="B28" s="31" t="s">
        <v>345</v>
      </c>
      <c r="C28" s="32">
        <v>74284</v>
      </c>
      <c r="D28" s="32">
        <v>0</v>
      </c>
      <c r="E28" s="32">
        <v>74284</v>
      </c>
      <c r="F28" s="32">
        <v>13788.191408190001</v>
      </c>
      <c r="G28" s="32">
        <v>60495.808591809997</v>
      </c>
      <c r="H28" s="40">
        <v>18.561455236915084</v>
      </c>
    </row>
    <row r="29" spans="1:8" x14ac:dyDescent="0.2">
      <c r="A29" s="31" t="s">
        <v>96</v>
      </c>
      <c r="B29" s="31" t="s">
        <v>346</v>
      </c>
      <c r="C29" s="32">
        <v>430764</v>
      </c>
      <c r="D29" s="32">
        <v>0</v>
      </c>
      <c r="E29" s="32">
        <v>430764</v>
      </c>
      <c r="F29" s="32">
        <v>112205.50457903999</v>
      </c>
      <c r="G29" s="32">
        <v>318558.49542096001</v>
      </c>
      <c r="H29" s="40">
        <v>26.048022717553</v>
      </c>
    </row>
    <row r="30" spans="1:8" x14ac:dyDescent="0.2">
      <c r="A30" s="31" t="s">
        <v>97</v>
      </c>
      <c r="B30" s="31" t="s">
        <v>271</v>
      </c>
      <c r="C30" s="32">
        <v>335575</v>
      </c>
      <c r="D30" s="32">
        <v>0</v>
      </c>
      <c r="E30" s="32">
        <v>335575</v>
      </c>
      <c r="F30" s="32">
        <v>81532.785928440004</v>
      </c>
      <c r="G30" s="32">
        <v>254042.21407156001</v>
      </c>
      <c r="H30" s="40">
        <v>24.296442204705357</v>
      </c>
    </row>
    <row r="31" spans="1:8" ht="22.5" x14ac:dyDescent="0.2">
      <c r="A31" s="31" t="s">
        <v>98</v>
      </c>
      <c r="B31" s="31" t="s">
        <v>347</v>
      </c>
      <c r="C31" s="32">
        <v>37667</v>
      </c>
      <c r="D31" s="32">
        <v>0</v>
      </c>
      <c r="E31" s="32">
        <v>37667</v>
      </c>
      <c r="F31" s="32">
        <v>791.97634374999996</v>
      </c>
      <c r="G31" s="32">
        <v>36875.023656249999</v>
      </c>
      <c r="H31" s="40">
        <v>2.102573456208352</v>
      </c>
    </row>
    <row r="32" spans="1:8" x14ac:dyDescent="0.2">
      <c r="A32" s="31" t="s">
        <v>99</v>
      </c>
      <c r="B32" s="31" t="s">
        <v>272</v>
      </c>
      <c r="C32" s="32">
        <v>543016</v>
      </c>
      <c r="D32" s="32">
        <v>0</v>
      </c>
      <c r="E32" s="32">
        <v>543016</v>
      </c>
      <c r="F32" s="32">
        <v>46463.475450930004</v>
      </c>
      <c r="G32" s="32">
        <v>496552.52454906999</v>
      </c>
      <c r="H32" s="40">
        <v>8.5565573483893669</v>
      </c>
    </row>
    <row r="33" spans="1:9" x14ac:dyDescent="0.2">
      <c r="A33" s="31" t="s">
        <v>100</v>
      </c>
      <c r="B33" s="31" t="s">
        <v>348</v>
      </c>
      <c r="C33" s="32">
        <v>1045748</v>
      </c>
      <c r="D33" s="32">
        <v>0</v>
      </c>
      <c r="E33" s="32">
        <v>1045748</v>
      </c>
      <c r="F33" s="32">
        <v>227544.54940735002</v>
      </c>
      <c r="G33" s="32">
        <v>818203.45059264998</v>
      </c>
      <c r="H33" s="40">
        <v>21.759023149683291</v>
      </c>
      <c r="I33" s="41"/>
    </row>
    <row r="34" spans="1:9" x14ac:dyDescent="0.2">
      <c r="A34" s="31" t="s">
        <v>101</v>
      </c>
      <c r="B34" s="31" t="s">
        <v>277</v>
      </c>
      <c r="C34" s="32">
        <v>82982.468999999997</v>
      </c>
      <c r="D34" s="32">
        <v>0</v>
      </c>
      <c r="E34" s="32">
        <v>82982.468999999997</v>
      </c>
      <c r="F34" s="32">
        <v>16036.96911975</v>
      </c>
      <c r="G34" s="32">
        <v>66945.49988024999</v>
      </c>
      <c r="H34" s="40">
        <v>19.325731462328509</v>
      </c>
      <c r="I34" s="41"/>
    </row>
    <row r="35" spans="1:9" ht="22.5" x14ac:dyDescent="0.2">
      <c r="A35" s="31" t="s">
        <v>102</v>
      </c>
      <c r="B35" s="31" t="s">
        <v>349</v>
      </c>
      <c r="C35" s="32">
        <v>8839.0830000000005</v>
      </c>
      <c r="D35" s="32">
        <v>0</v>
      </c>
      <c r="E35" s="32">
        <v>8839.0830000000005</v>
      </c>
      <c r="F35" s="32">
        <v>1020.598868</v>
      </c>
      <c r="G35" s="32">
        <v>7818.4841320000005</v>
      </c>
      <c r="H35" s="40">
        <v>11.546433809932546</v>
      </c>
      <c r="I35" s="41"/>
    </row>
    <row r="36" spans="1:9" x14ac:dyDescent="0.2">
      <c r="A36" s="31" t="s">
        <v>103</v>
      </c>
      <c r="B36" s="31" t="s">
        <v>350</v>
      </c>
      <c r="C36" s="32">
        <v>3200</v>
      </c>
      <c r="D36" s="32">
        <v>0</v>
      </c>
      <c r="E36" s="32">
        <v>3200</v>
      </c>
      <c r="F36" s="32">
        <v>0</v>
      </c>
      <c r="G36" s="32">
        <v>3200</v>
      </c>
      <c r="H36" s="40">
        <v>0</v>
      </c>
      <c r="I36" s="41"/>
    </row>
    <row r="37" spans="1:9" x14ac:dyDescent="0.2">
      <c r="A37" s="31" t="s">
        <v>104</v>
      </c>
      <c r="B37" s="31" t="s">
        <v>351</v>
      </c>
      <c r="C37" s="32">
        <v>4510.4639999999999</v>
      </c>
      <c r="D37" s="32">
        <v>0</v>
      </c>
      <c r="E37" s="32">
        <v>4510.4639999999999</v>
      </c>
      <c r="F37" s="32">
        <v>126.23753487</v>
      </c>
      <c r="G37" s="32">
        <v>4384.2264651300002</v>
      </c>
      <c r="H37" s="40">
        <v>2.7987704783809386</v>
      </c>
      <c r="I37" s="41"/>
    </row>
    <row r="38" spans="1:9" x14ac:dyDescent="0.2">
      <c r="A38" s="31" t="s">
        <v>105</v>
      </c>
      <c r="B38" s="31" t="s">
        <v>352</v>
      </c>
      <c r="C38" s="32">
        <v>30290.222000000002</v>
      </c>
      <c r="D38" s="32">
        <v>0</v>
      </c>
      <c r="E38" s="32">
        <v>30290.222000000002</v>
      </c>
      <c r="F38" s="32">
        <v>2561.6019999999999</v>
      </c>
      <c r="G38" s="32">
        <v>27728.620000000003</v>
      </c>
      <c r="H38" s="40">
        <v>8.4568610953065964</v>
      </c>
      <c r="I38" s="41"/>
    </row>
    <row r="39" spans="1:9" x14ac:dyDescent="0.2">
      <c r="A39" s="31" t="s">
        <v>106</v>
      </c>
      <c r="B39" s="31" t="s">
        <v>353</v>
      </c>
      <c r="C39" s="32">
        <v>562734.65599999996</v>
      </c>
      <c r="D39" s="32">
        <v>0</v>
      </c>
      <c r="E39" s="32">
        <v>562734.65599999996</v>
      </c>
      <c r="F39" s="32">
        <v>63196.23410573</v>
      </c>
      <c r="G39" s="32">
        <v>499538.42189426994</v>
      </c>
      <c r="H39" s="40">
        <v>11.230201202630392</v>
      </c>
      <c r="I39" s="41"/>
    </row>
    <row r="40" spans="1:9" ht="22.5" x14ac:dyDescent="0.2">
      <c r="A40" s="31" t="s">
        <v>107</v>
      </c>
      <c r="B40" s="31" t="s">
        <v>354</v>
      </c>
      <c r="C40" s="32">
        <v>277639.09600000002</v>
      </c>
      <c r="D40" s="32">
        <v>0</v>
      </c>
      <c r="E40" s="32">
        <v>277639.09600000002</v>
      </c>
      <c r="F40" s="32">
        <v>41534.05152203</v>
      </c>
      <c r="G40" s="32">
        <v>236105.04447797002</v>
      </c>
      <c r="H40" s="40">
        <v>14.95972725758695</v>
      </c>
      <c r="I40" s="41"/>
    </row>
    <row r="41" spans="1:9" ht="22.5" x14ac:dyDescent="0.2">
      <c r="A41" s="31" t="s">
        <v>108</v>
      </c>
      <c r="B41" s="31" t="s">
        <v>355</v>
      </c>
      <c r="C41" s="32">
        <v>69453</v>
      </c>
      <c r="D41" s="32">
        <v>0</v>
      </c>
      <c r="E41" s="32">
        <v>69453</v>
      </c>
      <c r="F41" s="32">
        <v>45514.44975842</v>
      </c>
      <c r="G41" s="32">
        <v>23938.55024158</v>
      </c>
      <c r="H41" s="40">
        <v>65.532734019293628</v>
      </c>
      <c r="I41" s="41"/>
    </row>
    <row r="42" spans="1:9" ht="22.5" x14ac:dyDescent="0.2">
      <c r="A42" s="31" t="s">
        <v>109</v>
      </c>
      <c r="B42" s="31" t="s">
        <v>356</v>
      </c>
      <c r="C42" s="32">
        <v>182294.54300000001</v>
      </c>
      <c r="D42" s="32">
        <v>0</v>
      </c>
      <c r="E42" s="32">
        <v>182294.54300000001</v>
      </c>
      <c r="F42" s="32">
        <v>41874.137166089997</v>
      </c>
      <c r="G42" s="32">
        <v>140420.40583391002</v>
      </c>
      <c r="H42" s="40">
        <v>22.970592798320901</v>
      </c>
      <c r="I42" s="41"/>
    </row>
    <row r="43" spans="1:9" ht="22.5" x14ac:dyDescent="0.2">
      <c r="A43" s="31" t="s">
        <v>110</v>
      </c>
      <c r="B43" s="31" t="s">
        <v>357</v>
      </c>
      <c r="C43" s="32">
        <v>6023.6760000000004</v>
      </c>
      <c r="D43" s="32">
        <v>29600</v>
      </c>
      <c r="E43" s="32">
        <v>35623.675999999999</v>
      </c>
      <c r="F43" s="32">
        <v>8609.0959760000005</v>
      </c>
      <c r="G43" s="32">
        <v>27014.580023999999</v>
      </c>
      <c r="H43" s="40">
        <v>24.166781597721695</v>
      </c>
      <c r="I43" s="41"/>
    </row>
    <row r="44" spans="1:9" x14ac:dyDescent="0.2">
      <c r="A44" s="31" t="s">
        <v>111</v>
      </c>
      <c r="B44" s="31" t="s">
        <v>273</v>
      </c>
      <c r="C44" s="32">
        <v>9601.0268649999998</v>
      </c>
      <c r="D44" s="32">
        <v>0</v>
      </c>
      <c r="E44" s="32">
        <v>9601.0268649999998</v>
      </c>
      <c r="F44" s="32">
        <v>780.07281203999992</v>
      </c>
      <c r="G44" s="32">
        <v>8820.9540529599999</v>
      </c>
      <c r="H44" s="40">
        <v>8.1248893791112202</v>
      </c>
      <c r="I44" s="41"/>
    </row>
    <row r="45" spans="1:9" x14ac:dyDescent="0.2">
      <c r="A45" s="31" t="s">
        <v>112</v>
      </c>
      <c r="B45" s="31" t="s">
        <v>358</v>
      </c>
      <c r="C45" s="32">
        <v>85049.852832000004</v>
      </c>
      <c r="D45" s="32">
        <v>0</v>
      </c>
      <c r="E45" s="32">
        <v>85049.852832000004</v>
      </c>
      <c r="F45" s="32">
        <v>16679.43443429</v>
      </c>
      <c r="G45" s="32">
        <v>68370.418397710004</v>
      </c>
      <c r="H45" s="40">
        <v>19.611361899987163</v>
      </c>
      <c r="I45" s="41"/>
    </row>
    <row r="46" spans="1:9" ht="33.75" x14ac:dyDescent="0.2">
      <c r="A46" s="31" t="s">
        <v>113</v>
      </c>
      <c r="B46" s="31" t="s">
        <v>359</v>
      </c>
      <c r="C46" s="32">
        <v>3740.0320000000002</v>
      </c>
      <c r="D46" s="32">
        <v>0</v>
      </c>
      <c r="E46" s="32">
        <v>3740.0320000000002</v>
      </c>
      <c r="F46" s="32">
        <v>0</v>
      </c>
      <c r="G46" s="32">
        <v>3740.0320000000002</v>
      </c>
      <c r="H46" s="40">
        <v>0</v>
      </c>
      <c r="I46" s="41"/>
    </row>
    <row r="47" spans="1:9" x14ac:dyDescent="0.2">
      <c r="A47" s="31" t="s">
        <v>114</v>
      </c>
      <c r="B47" s="31" t="s">
        <v>360</v>
      </c>
      <c r="C47" s="32">
        <v>3178706.6</v>
      </c>
      <c r="D47" s="32">
        <v>0</v>
      </c>
      <c r="E47" s="32">
        <v>3178706.6</v>
      </c>
      <c r="F47" s="32">
        <v>343243.36957222997</v>
      </c>
      <c r="G47" s="32">
        <v>2835463.2304277699</v>
      </c>
      <c r="H47" s="40">
        <v>10.798208603846293</v>
      </c>
      <c r="I47" s="41"/>
    </row>
    <row r="48" spans="1:9" x14ac:dyDescent="0.2">
      <c r="A48" s="31" t="s">
        <v>115</v>
      </c>
      <c r="B48" s="31" t="s">
        <v>361</v>
      </c>
      <c r="C48" s="32">
        <v>143887.09139099999</v>
      </c>
      <c r="D48" s="32">
        <v>0</v>
      </c>
      <c r="E48" s="32">
        <v>143887.09139099999</v>
      </c>
      <c r="F48" s="32">
        <v>77581.695373130002</v>
      </c>
      <c r="G48" s="32">
        <v>66305.396017869993</v>
      </c>
      <c r="H48" s="40">
        <v>53.918454131725305</v>
      </c>
      <c r="I48" s="41"/>
    </row>
    <row r="49" spans="1:9" x14ac:dyDescent="0.2">
      <c r="A49" s="31" t="s">
        <v>116</v>
      </c>
      <c r="B49" s="31" t="s">
        <v>274</v>
      </c>
      <c r="C49" s="32">
        <v>36333.99</v>
      </c>
      <c r="D49" s="32">
        <v>0</v>
      </c>
      <c r="E49" s="32">
        <v>36333.99</v>
      </c>
      <c r="F49" s="32">
        <v>9357.1693849999992</v>
      </c>
      <c r="G49" s="32">
        <v>26976.820614999997</v>
      </c>
      <c r="H49" s="40">
        <v>25.753211758466382</v>
      </c>
      <c r="I49" s="41"/>
    </row>
    <row r="50" spans="1:9" ht="22.5" x14ac:dyDescent="0.2">
      <c r="A50" s="31" t="s">
        <v>117</v>
      </c>
      <c r="B50" s="31" t="s">
        <v>362</v>
      </c>
      <c r="C50" s="32">
        <v>820</v>
      </c>
      <c r="D50" s="32">
        <v>0</v>
      </c>
      <c r="E50" s="32">
        <v>820</v>
      </c>
      <c r="F50" s="32">
        <v>245.81014994</v>
      </c>
      <c r="G50" s="32">
        <v>574.18985006000003</v>
      </c>
      <c r="H50" s="40">
        <v>29.976847553658537</v>
      </c>
      <c r="I50" s="41"/>
    </row>
    <row r="51" spans="1:9" ht="22.5" x14ac:dyDescent="0.2">
      <c r="A51" s="31" t="s">
        <v>118</v>
      </c>
      <c r="B51" s="31" t="s">
        <v>363</v>
      </c>
      <c r="C51" s="32">
        <v>4377.549</v>
      </c>
      <c r="D51" s="32">
        <v>0</v>
      </c>
      <c r="E51" s="32">
        <v>4377.549</v>
      </c>
      <c r="F51" s="32">
        <v>3477.9863724100001</v>
      </c>
      <c r="G51" s="32">
        <v>899.56262758999992</v>
      </c>
      <c r="H51" s="40">
        <v>79.450541214044662</v>
      </c>
      <c r="I51" s="41"/>
    </row>
    <row r="52" spans="1:9" ht="22.5" x14ac:dyDescent="0.2">
      <c r="A52" s="31" t="s">
        <v>119</v>
      </c>
      <c r="B52" s="31" t="s">
        <v>364</v>
      </c>
      <c r="C52" s="32">
        <v>32563.842000000001</v>
      </c>
      <c r="D52" s="32">
        <v>0</v>
      </c>
      <c r="E52" s="32">
        <v>32563.842000000001</v>
      </c>
      <c r="F52" s="32">
        <v>5357.1861658900007</v>
      </c>
      <c r="G52" s="32">
        <v>27206.655834109999</v>
      </c>
      <c r="H52" s="40">
        <v>16.451333248361788</v>
      </c>
      <c r="I52" s="41"/>
    </row>
    <row r="53" spans="1:9" ht="22.5" x14ac:dyDescent="0.2">
      <c r="A53" s="31" t="s">
        <v>120</v>
      </c>
      <c r="B53" s="31" t="s">
        <v>365</v>
      </c>
      <c r="C53" s="32">
        <v>5291.2</v>
      </c>
      <c r="D53" s="32">
        <v>0</v>
      </c>
      <c r="E53" s="32">
        <v>5291.2</v>
      </c>
      <c r="F53" s="32">
        <v>787.77627800000005</v>
      </c>
      <c r="G53" s="32">
        <v>4503.4237219999995</v>
      </c>
      <c r="H53" s="40">
        <v>14.888423760205626</v>
      </c>
      <c r="I53" s="41"/>
    </row>
    <row r="54" spans="1:9" ht="22.5" x14ac:dyDescent="0.2">
      <c r="A54" s="31" t="s">
        <v>121</v>
      </c>
      <c r="B54" s="31" t="s">
        <v>366</v>
      </c>
      <c r="C54" s="32">
        <v>1653217.5020000001</v>
      </c>
      <c r="D54" s="32">
        <v>0</v>
      </c>
      <c r="E54" s="32">
        <v>1653217.5020000001</v>
      </c>
      <c r="F54" s="32">
        <v>710150.87017889007</v>
      </c>
      <c r="G54" s="32">
        <v>943066.63182111003</v>
      </c>
      <c r="H54" s="40">
        <v>42.955683043506156</v>
      </c>
      <c r="I54" s="41"/>
    </row>
    <row r="55" spans="1:9" ht="22.5" x14ac:dyDescent="0.2">
      <c r="A55" s="31" t="s">
        <v>122</v>
      </c>
      <c r="B55" s="31" t="s">
        <v>367</v>
      </c>
      <c r="C55" s="32">
        <v>59074.190999999999</v>
      </c>
      <c r="D55" s="32">
        <v>0</v>
      </c>
      <c r="E55" s="32">
        <v>59074.190999999999</v>
      </c>
      <c r="F55" s="32">
        <v>29870.239092</v>
      </c>
      <c r="G55" s="32">
        <v>29203.951907999999</v>
      </c>
      <c r="H55" s="40">
        <v>50.563941014444026</v>
      </c>
      <c r="I55" s="41"/>
    </row>
    <row r="56" spans="1:9" x14ac:dyDescent="0.2">
      <c r="A56" s="31" t="s">
        <v>123</v>
      </c>
      <c r="B56" s="31" t="s">
        <v>368</v>
      </c>
      <c r="C56" s="32">
        <v>46872.21</v>
      </c>
      <c r="D56" s="32">
        <v>0</v>
      </c>
      <c r="E56" s="32">
        <v>46872.21</v>
      </c>
      <c r="F56" s="32">
        <v>16920.890562059998</v>
      </c>
      <c r="G56" s="32">
        <v>29951.319437940001</v>
      </c>
      <c r="H56" s="40">
        <v>36.100048540617138</v>
      </c>
      <c r="I56" s="41"/>
    </row>
    <row r="57" spans="1:9" x14ac:dyDescent="0.2">
      <c r="A57" s="31" t="s">
        <v>124</v>
      </c>
      <c r="B57" s="31" t="s">
        <v>369</v>
      </c>
      <c r="C57" s="32">
        <v>67635.758000000002</v>
      </c>
      <c r="D57" s="32">
        <v>0</v>
      </c>
      <c r="E57" s="32">
        <v>67635.758000000002</v>
      </c>
      <c r="F57" s="32">
        <v>65418.292999999998</v>
      </c>
      <c r="G57" s="32">
        <v>2217.4650000000038</v>
      </c>
      <c r="H57" s="40">
        <v>96.721460562325618</v>
      </c>
      <c r="I57" s="41"/>
    </row>
    <row r="58" spans="1:9" ht="22.5" x14ac:dyDescent="0.2">
      <c r="A58" s="31" t="s">
        <v>125</v>
      </c>
      <c r="B58" s="31" t="s">
        <v>370</v>
      </c>
      <c r="C58" s="32">
        <v>150282.14358100001</v>
      </c>
      <c r="D58" s="32">
        <v>0</v>
      </c>
      <c r="E58" s="32">
        <v>150282.14358100001</v>
      </c>
      <c r="F58" s="32">
        <v>25451.08970964</v>
      </c>
      <c r="G58" s="32">
        <v>124831.05387136001</v>
      </c>
      <c r="H58" s="40">
        <v>16.935538117289507</v>
      </c>
      <c r="I58" s="41"/>
    </row>
    <row r="59" spans="1:9" x14ac:dyDescent="0.2">
      <c r="A59" s="31" t="s">
        <v>126</v>
      </c>
      <c r="B59" s="31" t="s">
        <v>371</v>
      </c>
      <c r="C59" s="32">
        <v>2487297.5</v>
      </c>
      <c r="D59" s="32">
        <v>0</v>
      </c>
      <c r="E59" s="32">
        <v>2487297.5</v>
      </c>
      <c r="F59" s="32">
        <v>365685.74854403996</v>
      </c>
      <c r="G59" s="32">
        <v>2121611.7514559599</v>
      </c>
      <c r="H59" s="40">
        <v>14.702131471769661</v>
      </c>
      <c r="I59" s="41"/>
    </row>
    <row r="60" spans="1:9" ht="22.5" x14ac:dyDescent="0.2">
      <c r="A60" s="31" t="s">
        <v>127</v>
      </c>
      <c r="B60" s="31" t="s">
        <v>372</v>
      </c>
      <c r="C60" s="32">
        <v>3403459.396226</v>
      </c>
      <c r="D60" s="32">
        <v>0</v>
      </c>
      <c r="E60" s="32">
        <v>3403459.396226</v>
      </c>
      <c r="F60" s="32">
        <v>846878.62931843998</v>
      </c>
      <c r="G60" s="32">
        <v>2556580.7669075602</v>
      </c>
      <c r="H60" s="40">
        <v>24.882877411657088</v>
      </c>
      <c r="I60" s="41"/>
    </row>
    <row r="61" spans="1:9" x14ac:dyDescent="0.2">
      <c r="A61" s="31" t="s">
        <v>128</v>
      </c>
      <c r="B61" s="31" t="s">
        <v>373</v>
      </c>
      <c r="C61" s="32">
        <v>969682.23833299999</v>
      </c>
      <c r="D61" s="32">
        <v>0</v>
      </c>
      <c r="E61" s="32">
        <v>969682.23833299999</v>
      </c>
      <c r="F61" s="32">
        <v>59985.852995889996</v>
      </c>
      <c r="G61" s="32">
        <v>909696.38533711003</v>
      </c>
      <c r="H61" s="40">
        <v>6.1861350682273883</v>
      </c>
      <c r="I61" s="41"/>
    </row>
    <row r="62" spans="1:9" x14ac:dyDescent="0.2">
      <c r="A62" s="31" t="s">
        <v>129</v>
      </c>
      <c r="B62" s="31" t="s">
        <v>374</v>
      </c>
      <c r="C62" s="32">
        <v>270576.14188700001</v>
      </c>
      <c r="D62" s="32">
        <v>0</v>
      </c>
      <c r="E62" s="32">
        <v>270576.14188700001</v>
      </c>
      <c r="F62" s="32">
        <v>91673.54222042</v>
      </c>
      <c r="G62" s="32">
        <v>178902.59966658</v>
      </c>
      <c r="H62" s="40">
        <v>33.880866798191462</v>
      </c>
      <c r="I62" s="41"/>
    </row>
    <row r="63" spans="1:9" x14ac:dyDescent="0.2">
      <c r="A63" s="31" t="s">
        <v>130</v>
      </c>
      <c r="B63" s="31" t="s">
        <v>375</v>
      </c>
      <c r="C63" s="32">
        <v>112253.302477</v>
      </c>
      <c r="D63" s="32">
        <v>0</v>
      </c>
      <c r="E63" s="32">
        <v>112253.302477</v>
      </c>
      <c r="F63" s="32">
        <v>10311.728061</v>
      </c>
      <c r="G63" s="32">
        <v>101941.574416</v>
      </c>
      <c r="H63" s="40">
        <v>9.1861244466396048</v>
      </c>
      <c r="I63" s="41"/>
    </row>
    <row r="64" spans="1:9" ht="22.5" x14ac:dyDescent="0.2">
      <c r="A64" s="31" t="s">
        <v>131</v>
      </c>
      <c r="B64" s="31" t="s">
        <v>376</v>
      </c>
      <c r="C64" s="32">
        <v>22275.956668999999</v>
      </c>
      <c r="D64" s="32">
        <v>0</v>
      </c>
      <c r="E64" s="32">
        <v>22275.956668999999</v>
      </c>
      <c r="F64" s="32">
        <v>6626.2445673500006</v>
      </c>
      <c r="G64" s="32">
        <v>15649.712101649999</v>
      </c>
      <c r="H64" s="40">
        <v>29.746172816772059</v>
      </c>
      <c r="I64" s="41"/>
    </row>
    <row r="65" spans="1:9" x14ac:dyDescent="0.2">
      <c r="A65" s="31" t="s">
        <v>132</v>
      </c>
      <c r="B65" s="31" t="s">
        <v>377</v>
      </c>
      <c r="C65" s="32">
        <v>243367.136432</v>
      </c>
      <c r="D65" s="32">
        <v>0</v>
      </c>
      <c r="E65" s="32">
        <v>243367.136432</v>
      </c>
      <c r="F65" s="32">
        <v>48628.109842550002</v>
      </c>
      <c r="G65" s="32">
        <v>194739.02658944999</v>
      </c>
      <c r="H65" s="40">
        <v>19.981378979711724</v>
      </c>
      <c r="I65" s="41"/>
    </row>
    <row r="66" spans="1:9" ht="22.5" x14ac:dyDescent="0.2">
      <c r="A66" s="31" t="s">
        <v>133</v>
      </c>
      <c r="B66" s="31" t="s">
        <v>378</v>
      </c>
      <c r="C66" s="32">
        <v>15943.944</v>
      </c>
      <c r="D66" s="32">
        <v>0</v>
      </c>
      <c r="E66" s="32">
        <v>15943.944</v>
      </c>
      <c r="F66" s="32">
        <v>3297.9552319999998</v>
      </c>
      <c r="G66" s="32">
        <v>12645.988767999999</v>
      </c>
      <c r="H66" s="40">
        <v>20.684689007939312</v>
      </c>
      <c r="I66" s="41"/>
    </row>
    <row r="67" spans="1:9" ht="22.5" x14ac:dyDescent="0.2">
      <c r="A67" s="31" t="s">
        <v>134</v>
      </c>
      <c r="B67" s="31" t="s">
        <v>379</v>
      </c>
      <c r="C67" s="32">
        <v>3189.0284649999999</v>
      </c>
      <c r="D67" s="32">
        <v>0</v>
      </c>
      <c r="E67" s="32">
        <v>3189.0284649999999</v>
      </c>
      <c r="F67" s="32">
        <v>504.67256100999998</v>
      </c>
      <c r="G67" s="32">
        <v>2684.3559039900001</v>
      </c>
      <c r="H67" s="40">
        <v>15.825276147542947</v>
      </c>
      <c r="I67" s="41"/>
    </row>
    <row r="68" spans="1:9" ht="22.5" x14ac:dyDescent="0.2">
      <c r="A68" s="31" t="s">
        <v>135</v>
      </c>
      <c r="B68" s="31" t="s">
        <v>380</v>
      </c>
      <c r="C68" s="32">
        <v>39375.511549000003</v>
      </c>
      <c r="D68" s="32">
        <v>0</v>
      </c>
      <c r="E68" s="32">
        <v>39375.511549000003</v>
      </c>
      <c r="F68" s="32">
        <v>2471.1644686499999</v>
      </c>
      <c r="G68" s="32">
        <v>36904.347080350002</v>
      </c>
      <c r="H68" s="40">
        <v>6.2758917190823356</v>
      </c>
      <c r="I68" s="41"/>
    </row>
    <row r="69" spans="1:9" ht="22.5" x14ac:dyDescent="0.2">
      <c r="A69" s="31" t="s">
        <v>136</v>
      </c>
      <c r="B69" s="31" t="s">
        <v>381</v>
      </c>
      <c r="C69" s="32">
        <v>4628.4549999999999</v>
      </c>
      <c r="D69" s="32">
        <v>0</v>
      </c>
      <c r="E69" s="32">
        <v>4628.4549999999999</v>
      </c>
      <c r="F69" s="32">
        <v>1274.2897690699999</v>
      </c>
      <c r="G69" s="32">
        <v>3354.1652309299998</v>
      </c>
      <c r="H69" s="40">
        <v>27.531644340714124</v>
      </c>
      <c r="I69" s="41"/>
    </row>
    <row r="70" spans="1:9" x14ac:dyDescent="0.2">
      <c r="A70" s="31" t="s">
        <v>137</v>
      </c>
      <c r="B70" s="31" t="s">
        <v>275</v>
      </c>
      <c r="C70" s="32">
        <v>290561.61230199999</v>
      </c>
      <c r="D70" s="32">
        <v>0</v>
      </c>
      <c r="E70" s="32">
        <v>290561.61230199999</v>
      </c>
      <c r="F70" s="32">
        <v>71813.210047829998</v>
      </c>
      <c r="G70" s="32">
        <v>218748.40225416998</v>
      </c>
      <c r="H70" s="40">
        <v>24.715312349378678</v>
      </c>
      <c r="I70" s="41"/>
    </row>
    <row r="71" spans="1:9" x14ac:dyDescent="0.2">
      <c r="A71" s="31" t="s">
        <v>138</v>
      </c>
      <c r="B71" s="31" t="s">
        <v>382</v>
      </c>
      <c r="C71" s="32">
        <v>14450.753000000001</v>
      </c>
      <c r="D71" s="32">
        <v>0</v>
      </c>
      <c r="E71" s="32">
        <v>14450.753000000001</v>
      </c>
      <c r="F71" s="32">
        <v>5678.5514300499999</v>
      </c>
      <c r="G71" s="32">
        <v>8772.2015699500007</v>
      </c>
      <c r="H71" s="40">
        <v>39.295886034796936</v>
      </c>
      <c r="I71" s="41"/>
    </row>
    <row r="72" spans="1:9" x14ac:dyDescent="0.2">
      <c r="A72" s="31" t="s">
        <v>139</v>
      </c>
      <c r="B72" s="31" t="s">
        <v>383</v>
      </c>
      <c r="C72" s="32">
        <v>5128.567</v>
      </c>
      <c r="D72" s="32">
        <v>0</v>
      </c>
      <c r="E72" s="32">
        <v>5128.567</v>
      </c>
      <c r="F72" s="32">
        <v>1350.6676190000001</v>
      </c>
      <c r="G72" s="32">
        <v>3777.8993810000002</v>
      </c>
      <c r="H72" s="40">
        <v>26.336160159358357</v>
      </c>
      <c r="I72" s="41"/>
    </row>
    <row r="73" spans="1:9" x14ac:dyDescent="0.2">
      <c r="A73" s="31" t="s">
        <v>140</v>
      </c>
      <c r="B73" s="31" t="s">
        <v>384</v>
      </c>
      <c r="C73" s="32">
        <v>4408.0550000000003</v>
      </c>
      <c r="D73" s="32">
        <v>0</v>
      </c>
      <c r="E73" s="32">
        <v>4408.0550000000003</v>
      </c>
      <c r="F73" s="32">
        <v>3003.5844520000001</v>
      </c>
      <c r="G73" s="32">
        <v>1404.4705480000002</v>
      </c>
      <c r="H73" s="40">
        <v>68.138543008197487</v>
      </c>
      <c r="I73" s="41"/>
    </row>
    <row r="74" spans="1:9" x14ac:dyDescent="0.2">
      <c r="A74" s="31" t="s">
        <v>141</v>
      </c>
      <c r="B74" s="31" t="s">
        <v>385</v>
      </c>
      <c r="C74" s="32">
        <v>236174.27077199999</v>
      </c>
      <c r="D74" s="32">
        <v>0</v>
      </c>
      <c r="E74" s="32">
        <v>236174.27077199999</v>
      </c>
      <c r="F74" s="32">
        <v>6217.8218822099998</v>
      </c>
      <c r="G74" s="32">
        <v>229956.44888978999</v>
      </c>
      <c r="H74" s="40">
        <v>2.6327261906580057</v>
      </c>
      <c r="I74" s="41"/>
    </row>
    <row r="75" spans="1:9" x14ac:dyDescent="0.2">
      <c r="A75" s="31" t="s">
        <v>142</v>
      </c>
      <c r="B75" s="31" t="s">
        <v>386</v>
      </c>
      <c r="C75" s="32">
        <v>309997.826321</v>
      </c>
      <c r="D75" s="32">
        <v>0</v>
      </c>
      <c r="E75" s="32">
        <v>309997.826321</v>
      </c>
      <c r="F75" s="32">
        <v>43029.339476100002</v>
      </c>
      <c r="G75" s="32">
        <v>266968.48684490001</v>
      </c>
      <c r="H75" s="40">
        <v>13.880529417500981</v>
      </c>
      <c r="I75" s="41"/>
    </row>
    <row r="76" spans="1:9" ht="22.5" x14ac:dyDescent="0.2">
      <c r="A76" s="31" t="s">
        <v>143</v>
      </c>
      <c r="B76" s="31" t="s">
        <v>276</v>
      </c>
      <c r="C76" s="32">
        <v>30087.817744</v>
      </c>
      <c r="D76" s="32">
        <v>0</v>
      </c>
      <c r="E76" s="32">
        <v>30087.817744</v>
      </c>
      <c r="F76" s="32">
        <v>5881.6795657799994</v>
      </c>
      <c r="G76" s="32">
        <v>24206.138178220001</v>
      </c>
      <c r="H76" s="40">
        <v>19.548375411682699</v>
      </c>
      <c r="I76" s="41"/>
    </row>
    <row r="77" spans="1:9" x14ac:dyDescent="0.2">
      <c r="A77" s="31" t="s">
        <v>144</v>
      </c>
      <c r="B77" s="31" t="s">
        <v>387</v>
      </c>
      <c r="C77" s="32">
        <v>2527.134</v>
      </c>
      <c r="D77" s="32">
        <v>0</v>
      </c>
      <c r="E77" s="32">
        <v>2527.134</v>
      </c>
      <c r="F77" s="32">
        <v>145.54585499999999</v>
      </c>
      <c r="G77" s="32">
        <v>2381.5881450000002</v>
      </c>
      <c r="H77" s="40">
        <v>5.7593247924328503</v>
      </c>
      <c r="I77" s="41"/>
    </row>
    <row r="78" spans="1:9" x14ac:dyDescent="0.2">
      <c r="A78" s="31" t="s">
        <v>145</v>
      </c>
      <c r="B78" s="31" t="s">
        <v>388</v>
      </c>
      <c r="C78" s="32">
        <v>3053157.3480000002</v>
      </c>
      <c r="D78" s="32">
        <v>0</v>
      </c>
      <c r="E78" s="32">
        <v>3053157.3480000002</v>
      </c>
      <c r="F78" s="32">
        <v>676455.74247573002</v>
      </c>
      <c r="G78" s="32">
        <v>2376701.6055242703</v>
      </c>
      <c r="H78" s="40">
        <v>22.155941059469104</v>
      </c>
      <c r="I78" s="41"/>
    </row>
    <row r="79" spans="1:9" x14ac:dyDescent="0.2">
      <c r="A79" s="31" t="s">
        <v>146</v>
      </c>
      <c r="B79" s="31" t="s">
        <v>389</v>
      </c>
      <c r="C79" s="32">
        <v>204946</v>
      </c>
      <c r="D79" s="32">
        <v>0</v>
      </c>
      <c r="E79" s="32">
        <v>204946</v>
      </c>
      <c r="F79" s="32">
        <v>42029.011527850002</v>
      </c>
      <c r="G79" s="32">
        <v>162916.98847215</v>
      </c>
      <c r="H79" s="40">
        <v>20.507358781264333</v>
      </c>
      <c r="I79" s="41"/>
    </row>
    <row r="80" spans="1:9" x14ac:dyDescent="0.2">
      <c r="A80" s="31" t="s">
        <v>147</v>
      </c>
      <c r="B80" s="31" t="s">
        <v>390</v>
      </c>
      <c r="C80" s="32">
        <v>148042.79300000001</v>
      </c>
      <c r="D80" s="32">
        <v>0</v>
      </c>
      <c r="E80" s="32">
        <v>148042.79300000001</v>
      </c>
      <c r="F80" s="32">
        <v>37909.687816230005</v>
      </c>
      <c r="G80" s="32">
        <v>110133.10518377001</v>
      </c>
      <c r="H80" s="40">
        <v>25.607249801231465</v>
      </c>
      <c r="I80" s="41"/>
    </row>
    <row r="81" spans="1:9" ht="22.5" x14ac:dyDescent="0.2">
      <c r="A81" s="31" t="s">
        <v>148</v>
      </c>
      <c r="B81" s="31" t="s">
        <v>391</v>
      </c>
      <c r="C81" s="32">
        <v>67637.100000000006</v>
      </c>
      <c r="D81" s="32">
        <v>0</v>
      </c>
      <c r="E81" s="32">
        <v>67637.100000000006</v>
      </c>
      <c r="F81" s="32">
        <v>2801.7855807199999</v>
      </c>
      <c r="G81" s="32">
        <v>64835.314419280003</v>
      </c>
      <c r="H81" s="40">
        <v>4.1423798192412145</v>
      </c>
      <c r="I81" s="41"/>
    </row>
    <row r="82" spans="1:9" x14ac:dyDescent="0.2">
      <c r="A82" s="31" t="s">
        <v>149</v>
      </c>
      <c r="B82" s="31" t="s">
        <v>392</v>
      </c>
      <c r="C82" s="32">
        <v>4633485.0292680003</v>
      </c>
      <c r="D82" s="32">
        <v>0</v>
      </c>
      <c r="E82" s="32">
        <v>4633485.0292680003</v>
      </c>
      <c r="F82" s="32">
        <v>986222.32590943994</v>
      </c>
      <c r="G82" s="32">
        <v>3647262.7033585603</v>
      </c>
      <c r="H82" s="40">
        <v>21.284677077401579</v>
      </c>
      <c r="I82" s="41"/>
    </row>
    <row r="83" spans="1:9" x14ac:dyDescent="0.2">
      <c r="A83" s="31" t="s">
        <v>150</v>
      </c>
      <c r="B83" s="31" t="s">
        <v>393</v>
      </c>
      <c r="C83" s="32">
        <v>250.192069</v>
      </c>
      <c r="D83" s="32">
        <v>0</v>
      </c>
      <c r="E83" s="32">
        <v>250.192069</v>
      </c>
      <c r="F83" s="32">
        <v>58.334970169999998</v>
      </c>
      <c r="G83" s="32">
        <v>191.85709883000001</v>
      </c>
      <c r="H83" s="40">
        <v>23.316074887249922</v>
      </c>
      <c r="I83" s="41"/>
    </row>
    <row r="84" spans="1:9" x14ac:dyDescent="0.2">
      <c r="A84" s="31" t="s">
        <v>151</v>
      </c>
      <c r="B84" s="31" t="s">
        <v>394</v>
      </c>
      <c r="C84" s="32">
        <v>1166.4175740000001</v>
      </c>
      <c r="D84" s="32">
        <v>0</v>
      </c>
      <c r="E84" s="32">
        <v>1166.4175740000001</v>
      </c>
      <c r="F84" s="32">
        <v>505.81331518000002</v>
      </c>
      <c r="G84" s="32">
        <v>660.60425882000004</v>
      </c>
      <c r="H84" s="40">
        <v>43.364685722747865</v>
      </c>
    </row>
    <row r="85" spans="1:9" x14ac:dyDescent="0.2">
      <c r="A85" s="13" t="s">
        <v>152</v>
      </c>
      <c r="B85" s="13"/>
      <c r="C85" s="142">
        <v>29627834.093394</v>
      </c>
      <c r="D85" s="142">
        <v>29600</v>
      </c>
      <c r="E85" s="142">
        <v>29657434.093394</v>
      </c>
      <c r="F85" s="142">
        <v>6306259.6731361598</v>
      </c>
      <c r="G85" s="142">
        <v>23351174.42025784</v>
      </c>
      <c r="H85" s="145">
        <v>21.263672552646213</v>
      </c>
    </row>
    <row r="86" spans="1:9" x14ac:dyDescent="0.2">
      <c r="A86" s="36" t="s">
        <v>260</v>
      </c>
      <c r="B86" s="42"/>
      <c r="C86" s="42"/>
      <c r="D86" s="42"/>
      <c r="E86" s="42"/>
      <c r="F86" s="42"/>
      <c r="G86" s="42"/>
      <c r="H86" s="42"/>
    </row>
  </sheetData>
  <mergeCells count="7">
    <mergeCell ref="A8:B8"/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4"/>
  <sheetViews>
    <sheetView showGridLines="0" tabSelected="1" topLeftCell="A4" zoomScaleNormal="100" workbookViewId="0">
      <pane xSplit="7" ySplit="8" topLeftCell="H12" activePane="bottomRight" state="frozen"/>
      <selection activeCell="A4" sqref="A4"/>
      <selection pane="topRight" activeCell="H4" sqref="H4"/>
      <selection pane="bottomLeft" activeCell="A12" sqref="A12"/>
      <selection pane="bottomRight" activeCell="H159" sqref="H159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85546875" style="2" bestFit="1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96" t="s">
        <v>266</v>
      </c>
      <c r="B5" s="197"/>
      <c r="C5" s="197"/>
      <c r="D5" s="197"/>
      <c r="E5" s="197"/>
      <c r="F5" s="197"/>
      <c r="G5" s="197"/>
      <c r="H5" s="197"/>
      <c r="I5" s="197"/>
      <c r="J5" s="197"/>
    </row>
    <row r="6" spans="1:13" ht="12.75" x14ac:dyDescent="0.2">
      <c r="A6" s="196" t="str">
        <f>'C6 Estapublicos'!A6</f>
        <v>Acumulado al mes de marzo de 2026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3" x14ac:dyDescent="0.2">
      <c r="A7" s="198" t="s">
        <v>77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3" ht="13.5" customHeight="1" thickBot="1" x14ac:dyDescent="0.25">
      <c r="A8" s="212"/>
      <c r="B8" s="212"/>
      <c r="C8" s="212"/>
      <c r="D8" s="212"/>
      <c r="E8" s="212"/>
      <c r="F8" s="212"/>
      <c r="G8" s="212"/>
      <c r="H8" s="77"/>
      <c r="I8" s="77"/>
      <c r="J8" s="77"/>
      <c r="K8" s="73"/>
      <c r="L8" s="78"/>
      <c r="M8" s="82"/>
    </row>
    <row r="9" spans="1:13" ht="12" customHeight="1" thickBot="1" x14ac:dyDescent="0.25">
      <c r="A9" s="205" t="s">
        <v>1</v>
      </c>
      <c r="B9" s="205"/>
      <c r="C9" s="205"/>
      <c r="D9" s="205"/>
      <c r="E9" s="205"/>
      <c r="F9" s="205"/>
      <c r="G9" s="205"/>
      <c r="H9" s="179" t="s">
        <v>2</v>
      </c>
      <c r="I9" s="179"/>
      <c r="J9" s="179"/>
      <c r="K9" s="188" t="s">
        <v>499</v>
      </c>
      <c r="L9" s="188" t="s">
        <v>4</v>
      </c>
      <c r="M9" s="183" t="s">
        <v>5</v>
      </c>
    </row>
    <row r="10" spans="1:13" ht="12.75" customHeight="1" x14ac:dyDescent="0.2">
      <c r="A10" s="206"/>
      <c r="B10" s="206"/>
      <c r="C10" s="206"/>
      <c r="D10" s="206"/>
      <c r="E10" s="206"/>
      <c r="F10" s="206"/>
      <c r="G10" s="206"/>
      <c r="H10" s="4" t="s">
        <v>6</v>
      </c>
      <c r="I10" s="4" t="s">
        <v>7</v>
      </c>
      <c r="J10" s="4" t="s">
        <v>8</v>
      </c>
      <c r="K10" s="188"/>
      <c r="L10" s="188"/>
      <c r="M10" s="183"/>
    </row>
    <row r="11" spans="1:13" ht="12" thickBot="1" x14ac:dyDescent="0.25">
      <c r="A11" s="207"/>
      <c r="B11" s="207"/>
      <c r="C11" s="207"/>
      <c r="D11" s="207"/>
      <c r="E11" s="207"/>
      <c r="F11" s="207"/>
      <c r="G11" s="207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x14ac:dyDescent="0.2">
      <c r="A12" s="200" t="s">
        <v>154</v>
      </c>
      <c r="B12" s="201"/>
      <c r="C12" s="201"/>
      <c r="D12" s="201"/>
      <c r="E12" s="201"/>
      <c r="F12" s="201"/>
      <c r="G12" s="201"/>
      <c r="H12" s="168">
        <v>512071364.82704198</v>
      </c>
      <c r="I12" s="168">
        <v>8682551.7218120005</v>
      </c>
      <c r="J12" s="168">
        <v>520753916.54885405</v>
      </c>
      <c r="K12" s="168">
        <v>139564758.80514869</v>
      </c>
      <c r="L12" s="168">
        <v>381189157.74370539</v>
      </c>
      <c r="M12" s="89">
        <v>26.800520239977022</v>
      </c>
    </row>
    <row r="13" spans="1:13" x14ac:dyDescent="0.2">
      <c r="A13" s="45"/>
      <c r="H13" s="167"/>
      <c r="I13" s="167"/>
      <c r="J13" s="167"/>
      <c r="K13" s="167"/>
      <c r="L13" s="167"/>
      <c r="M13" s="90"/>
    </row>
    <row r="14" spans="1:13" x14ac:dyDescent="0.2">
      <c r="A14" s="202" t="s">
        <v>155</v>
      </c>
      <c r="B14" s="203"/>
      <c r="C14" s="203"/>
      <c r="D14" s="203"/>
      <c r="E14" s="203"/>
      <c r="F14" s="203"/>
      <c r="G14" s="203"/>
      <c r="H14" s="169">
        <v>314136625</v>
      </c>
      <c r="I14" s="169">
        <v>8682063.5161119998</v>
      </c>
      <c r="J14" s="169">
        <v>322818688.51611203</v>
      </c>
      <c r="K14" s="169">
        <v>72921065.743528575</v>
      </c>
      <c r="L14" s="169">
        <v>249897622.77258345</v>
      </c>
      <c r="M14" s="87">
        <v>22.588861282697717</v>
      </c>
    </row>
    <row r="15" spans="1:13" x14ac:dyDescent="0.2">
      <c r="A15" s="46"/>
      <c r="H15" s="167"/>
      <c r="I15" s="167"/>
      <c r="J15" s="167"/>
      <c r="K15" s="167"/>
      <c r="L15" s="167"/>
      <c r="M15" s="90"/>
    </row>
    <row r="16" spans="1:13" x14ac:dyDescent="0.2">
      <c r="A16" s="208" t="s">
        <v>156</v>
      </c>
      <c r="B16" s="209"/>
      <c r="C16" s="209"/>
      <c r="D16" s="209"/>
      <c r="E16" s="209"/>
      <c r="F16" s="209"/>
      <c r="G16" s="209"/>
      <c r="H16" s="167">
        <v>314136625</v>
      </c>
      <c r="I16" s="167">
        <v>8682063.5161119998</v>
      </c>
      <c r="J16" s="167">
        <v>322818688.51611203</v>
      </c>
      <c r="K16" s="167">
        <v>72921065.743528575</v>
      </c>
      <c r="L16" s="167">
        <v>249897622.77258345</v>
      </c>
      <c r="M16" s="93">
        <v>22.588861282697717</v>
      </c>
    </row>
    <row r="17" spans="1:13" x14ac:dyDescent="0.2">
      <c r="A17" s="47" t="s">
        <v>153</v>
      </c>
      <c r="B17" s="47" t="s">
        <v>153</v>
      </c>
      <c r="C17" s="47" t="s">
        <v>157</v>
      </c>
      <c r="D17" s="210" t="s">
        <v>279</v>
      </c>
      <c r="E17" s="209"/>
      <c r="F17" s="209"/>
      <c r="G17" s="209"/>
      <c r="H17" s="143">
        <v>312780561</v>
      </c>
      <c r="I17" s="143">
        <v>8682063.5161119998</v>
      </c>
      <c r="J17" s="143">
        <v>321462624.51611203</v>
      </c>
      <c r="K17" s="143">
        <v>72756695.458669066</v>
      </c>
      <c r="L17" s="143">
        <v>248705929.05744296</v>
      </c>
      <c r="M17" s="91">
        <v>22.633018556414612</v>
      </c>
    </row>
    <row r="18" spans="1:13" x14ac:dyDescent="0.2">
      <c r="A18" s="48" t="s">
        <v>153</v>
      </c>
      <c r="B18" s="48" t="s">
        <v>153</v>
      </c>
      <c r="C18" s="211" t="s">
        <v>158</v>
      </c>
      <c r="D18" s="209"/>
      <c r="E18" s="204" t="s">
        <v>28</v>
      </c>
      <c r="F18" s="204"/>
      <c r="G18" s="209"/>
      <c r="H18" s="143">
        <v>157704304</v>
      </c>
      <c r="I18" s="143">
        <v>7540000</v>
      </c>
      <c r="J18" s="143">
        <v>165244304</v>
      </c>
      <c r="K18" s="143">
        <v>30251501.153454397</v>
      </c>
      <c r="L18" s="143">
        <v>134992802.84654561</v>
      </c>
      <c r="M18" s="91">
        <v>18.30713702146998</v>
      </c>
    </row>
    <row r="19" spans="1:13" x14ac:dyDescent="0.2">
      <c r="A19" s="50" t="s">
        <v>153</v>
      </c>
      <c r="B19" s="50" t="s">
        <v>153</v>
      </c>
      <c r="C19" s="50" t="s">
        <v>153</v>
      </c>
      <c r="D19" s="204" t="s">
        <v>159</v>
      </c>
      <c r="E19" s="204"/>
      <c r="F19" s="204" t="s">
        <v>395</v>
      </c>
      <c r="G19" s="204"/>
      <c r="H19" s="143">
        <v>150520894</v>
      </c>
      <c r="I19" s="143">
        <v>540000</v>
      </c>
      <c r="J19" s="143">
        <v>151060894</v>
      </c>
      <c r="K19" s="143">
        <v>30200778.327492397</v>
      </c>
      <c r="L19" s="143">
        <v>120860115.6725076</v>
      </c>
      <c r="M19" s="91">
        <v>19.992453061672201</v>
      </c>
    </row>
    <row r="20" spans="1:13" x14ac:dyDescent="0.2">
      <c r="A20" s="50"/>
      <c r="B20" s="50"/>
      <c r="C20" s="50"/>
      <c r="D20" s="204" t="s">
        <v>160</v>
      </c>
      <c r="E20" s="204"/>
      <c r="F20" s="204" t="s">
        <v>30</v>
      </c>
      <c r="G20" s="204"/>
      <c r="H20" s="143">
        <v>4109335</v>
      </c>
      <c r="I20" s="143">
        <v>7000000</v>
      </c>
      <c r="J20" s="143">
        <v>11109335</v>
      </c>
      <c r="K20" s="143">
        <v>37834.349206999999</v>
      </c>
      <c r="L20" s="143">
        <v>11071500.650792999</v>
      </c>
      <c r="M20" s="91">
        <v>0.34056358195157499</v>
      </c>
    </row>
    <row r="21" spans="1:13" x14ac:dyDescent="0.2">
      <c r="A21" s="50"/>
      <c r="B21" s="50"/>
      <c r="C21" s="50"/>
      <c r="D21" s="204" t="s">
        <v>161</v>
      </c>
      <c r="E21" s="204"/>
      <c r="F21" s="204" t="s">
        <v>31</v>
      </c>
      <c r="G21" s="204"/>
      <c r="H21" s="143">
        <v>0</v>
      </c>
      <c r="I21" s="143">
        <v>0</v>
      </c>
      <c r="J21" s="143">
        <v>0</v>
      </c>
      <c r="K21" s="143">
        <v>1273.022755</v>
      </c>
      <c r="L21" s="143">
        <v>-1273.022755</v>
      </c>
      <c r="M21" s="91">
        <v>0</v>
      </c>
    </row>
    <row r="22" spans="1:13" x14ac:dyDescent="0.2">
      <c r="A22" s="50"/>
      <c r="B22" s="50"/>
      <c r="C22" s="50"/>
      <c r="D22" s="204" t="s">
        <v>162</v>
      </c>
      <c r="E22" s="204"/>
      <c r="F22" s="204" t="s">
        <v>32</v>
      </c>
      <c r="G22" s="204"/>
      <c r="H22" s="143">
        <v>0</v>
      </c>
      <c r="I22" s="143">
        <v>0</v>
      </c>
      <c r="J22" s="143">
        <v>0</v>
      </c>
      <c r="K22" s="143">
        <v>524.24300000000005</v>
      </c>
      <c r="L22" s="143">
        <v>-524.24300000000005</v>
      </c>
      <c r="M22" s="91">
        <v>0</v>
      </c>
    </row>
    <row r="23" spans="1:13" x14ac:dyDescent="0.2">
      <c r="A23" s="50" t="s">
        <v>153</v>
      </c>
      <c r="B23" s="50" t="s">
        <v>153</v>
      </c>
      <c r="C23" s="50" t="s">
        <v>153</v>
      </c>
      <c r="D23" s="204" t="s">
        <v>163</v>
      </c>
      <c r="E23" s="204"/>
      <c r="F23" s="204" t="s">
        <v>280</v>
      </c>
      <c r="G23" s="204"/>
      <c r="H23" s="143">
        <v>3074075</v>
      </c>
      <c r="I23" s="143">
        <v>0</v>
      </c>
      <c r="J23" s="143">
        <v>3074075</v>
      </c>
      <c r="K23" s="143">
        <v>11091.210999999999</v>
      </c>
      <c r="L23" s="143">
        <v>3062983.7889999999</v>
      </c>
      <c r="M23" s="91">
        <v>0.36079832144628871</v>
      </c>
    </row>
    <row r="24" spans="1:13" x14ac:dyDescent="0.2">
      <c r="A24" s="48" t="s">
        <v>153</v>
      </c>
      <c r="B24" s="48" t="s">
        <v>153</v>
      </c>
      <c r="C24" s="211" t="s">
        <v>164</v>
      </c>
      <c r="D24" s="209"/>
      <c r="E24" s="204" t="s">
        <v>281</v>
      </c>
      <c r="F24" s="204"/>
      <c r="G24" s="209"/>
      <c r="H24" s="143">
        <v>155076257</v>
      </c>
      <c r="I24" s="143">
        <v>1142063.516112</v>
      </c>
      <c r="J24" s="143">
        <v>156218320.51611203</v>
      </c>
      <c r="K24" s="143">
        <v>42505194.305214666</v>
      </c>
      <c r="L24" s="143">
        <v>113713126.21089736</v>
      </c>
      <c r="M24" s="91">
        <v>27.208840912376068</v>
      </c>
    </row>
    <row r="25" spans="1:13" x14ac:dyDescent="0.2">
      <c r="A25" s="50" t="s">
        <v>153</v>
      </c>
      <c r="B25" s="50" t="s">
        <v>153</v>
      </c>
      <c r="C25" s="50" t="s">
        <v>153</v>
      </c>
      <c r="D25" s="204" t="s">
        <v>159</v>
      </c>
      <c r="E25" s="204"/>
      <c r="F25" s="204" t="s">
        <v>414</v>
      </c>
      <c r="G25" s="204"/>
      <c r="H25" s="143">
        <v>6127747</v>
      </c>
      <c r="I25" s="143">
        <v>160000</v>
      </c>
      <c r="J25" s="143">
        <v>6287747</v>
      </c>
      <c r="K25" s="143">
        <v>1460168.4321867249</v>
      </c>
      <c r="L25" s="143">
        <v>4827578.5678132754</v>
      </c>
      <c r="M25" s="91">
        <v>23.22244250900561</v>
      </c>
    </row>
    <row r="26" spans="1:13" x14ac:dyDescent="0.2">
      <c r="A26" s="50" t="s">
        <v>153</v>
      </c>
      <c r="B26" s="50" t="s">
        <v>153</v>
      </c>
      <c r="C26" s="50" t="s">
        <v>153</v>
      </c>
      <c r="D26" s="204" t="s">
        <v>165</v>
      </c>
      <c r="E26" s="204"/>
      <c r="F26" s="204" t="s">
        <v>35</v>
      </c>
      <c r="G26" s="204"/>
      <c r="H26" s="143">
        <v>117818198</v>
      </c>
      <c r="I26" s="143">
        <v>200000</v>
      </c>
      <c r="J26" s="143">
        <v>118018198</v>
      </c>
      <c r="K26" s="143">
        <v>33371163.607342474</v>
      </c>
      <c r="L26" s="143">
        <v>84647034.392657518</v>
      </c>
      <c r="M26" s="91">
        <v>28.27628634640098</v>
      </c>
    </row>
    <row r="27" spans="1:13" x14ac:dyDescent="0.2">
      <c r="A27" s="50"/>
      <c r="B27" s="50"/>
      <c r="C27" s="50"/>
      <c r="D27" s="50"/>
      <c r="E27" s="50"/>
      <c r="F27" s="50" t="s">
        <v>282</v>
      </c>
      <c r="G27" s="50"/>
      <c r="H27" s="143">
        <v>76591534.068625391</v>
      </c>
      <c r="I27" s="143">
        <v>130016.47516052722</v>
      </c>
      <c r="J27" s="143">
        <v>76721550.543785915</v>
      </c>
      <c r="K27" s="143">
        <v>24489254.177630201</v>
      </c>
      <c r="L27" s="143">
        <v>52232296.366155714</v>
      </c>
      <c r="M27" s="91">
        <v>31.919654913196638</v>
      </c>
    </row>
    <row r="28" spans="1:13" x14ac:dyDescent="0.2">
      <c r="A28" s="50"/>
      <c r="B28" s="50"/>
      <c r="C28" s="50"/>
      <c r="D28" s="50"/>
      <c r="E28" s="50"/>
      <c r="F28" s="50" t="s">
        <v>283</v>
      </c>
      <c r="G28" s="50"/>
      <c r="H28" s="143">
        <v>41226663.931374624</v>
      </c>
      <c r="I28" s="143">
        <v>69983.524839472797</v>
      </c>
      <c r="J28" s="143">
        <v>41296647.456214093</v>
      </c>
      <c r="K28" s="143">
        <v>8881909.429712275</v>
      </c>
      <c r="L28" s="143">
        <v>32414738.026501819</v>
      </c>
      <c r="M28" s="91">
        <v>21.507579856523616</v>
      </c>
    </row>
    <row r="29" spans="1:13" x14ac:dyDescent="0.2">
      <c r="A29" s="50" t="s">
        <v>153</v>
      </c>
      <c r="B29" s="50" t="s">
        <v>153</v>
      </c>
      <c r="C29" s="50" t="s">
        <v>153</v>
      </c>
      <c r="D29" s="204" t="s">
        <v>166</v>
      </c>
      <c r="E29" s="204"/>
      <c r="F29" s="204" t="s">
        <v>36</v>
      </c>
      <c r="G29" s="204"/>
      <c r="H29" s="143">
        <v>277537</v>
      </c>
      <c r="I29" s="143">
        <v>0</v>
      </c>
      <c r="J29" s="143">
        <v>277537</v>
      </c>
      <c r="K29" s="143">
        <v>327625.09700000001</v>
      </c>
      <c r="L29" s="143">
        <v>-50088.097000000009</v>
      </c>
      <c r="M29" s="91">
        <v>118.04735837023532</v>
      </c>
    </row>
    <row r="30" spans="1:13" x14ac:dyDescent="0.2">
      <c r="A30" s="50" t="s">
        <v>153</v>
      </c>
      <c r="B30" s="50" t="s">
        <v>153</v>
      </c>
      <c r="C30" s="50" t="s">
        <v>153</v>
      </c>
      <c r="D30" s="204" t="s">
        <v>167</v>
      </c>
      <c r="E30" s="204"/>
      <c r="F30" s="204" t="s">
        <v>37</v>
      </c>
      <c r="G30" s="204"/>
      <c r="H30" s="143">
        <v>661797</v>
      </c>
      <c r="I30" s="143">
        <v>0</v>
      </c>
      <c r="J30" s="143">
        <v>661797</v>
      </c>
      <c r="K30" s="143">
        <v>197079.391665</v>
      </c>
      <c r="L30" s="143">
        <v>464717.608335</v>
      </c>
      <c r="M30" s="91">
        <v>29.779432615288375</v>
      </c>
    </row>
    <row r="31" spans="1:13" x14ac:dyDescent="0.2">
      <c r="A31" s="50" t="s">
        <v>153</v>
      </c>
      <c r="B31" s="50" t="s">
        <v>153</v>
      </c>
      <c r="C31" s="50" t="s">
        <v>153</v>
      </c>
      <c r="D31" s="204" t="s">
        <v>160</v>
      </c>
      <c r="E31" s="204"/>
      <c r="F31" s="204" t="s">
        <v>38</v>
      </c>
      <c r="G31" s="204"/>
      <c r="H31" s="143">
        <v>106360</v>
      </c>
      <c r="I31" s="143">
        <v>0</v>
      </c>
      <c r="J31" s="143">
        <v>106360</v>
      </c>
      <c r="K31" s="143">
        <v>28374.86455161</v>
      </c>
      <c r="L31" s="143">
        <v>77985.135448390007</v>
      </c>
      <c r="M31" s="91">
        <v>26.678135155707032</v>
      </c>
    </row>
    <row r="32" spans="1:13" x14ac:dyDescent="0.2">
      <c r="A32" s="50" t="s">
        <v>153</v>
      </c>
      <c r="B32" s="50" t="s">
        <v>153</v>
      </c>
      <c r="C32" s="50" t="s">
        <v>153</v>
      </c>
      <c r="D32" s="204" t="s">
        <v>168</v>
      </c>
      <c r="E32" s="204"/>
      <c r="F32" s="204" t="s">
        <v>39</v>
      </c>
      <c r="G32" s="204"/>
      <c r="H32" s="143">
        <v>16608427</v>
      </c>
      <c r="I32" s="143">
        <v>0</v>
      </c>
      <c r="J32" s="143">
        <v>16608427</v>
      </c>
      <c r="K32" s="143">
        <v>4290457.17</v>
      </c>
      <c r="L32" s="143">
        <v>12317969.83</v>
      </c>
      <c r="M32" s="91">
        <v>25.833013385313368</v>
      </c>
    </row>
    <row r="33" spans="1:13" x14ac:dyDescent="0.2">
      <c r="A33" s="50" t="s">
        <v>153</v>
      </c>
      <c r="B33" s="50" t="s">
        <v>153</v>
      </c>
      <c r="C33" s="50" t="s">
        <v>153</v>
      </c>
      <c r="D33" s="204" t="s">
        <v>169</v>
      </c>
      <c r="E33" s="204"/>
      <c r="F33" s="204" t="s">
        <v>40</v>
      </c>
      <c r="G33" s="204"/>
      <c r="H33" s="143">
        <v>413623</v>
      </c>
      <c r="I33" s="143">
        <v>0</v>
      </c>
      <c r="J33" s="143">
        <v>413623</v>
      </c>
      <c r="K33" s="143">
        <v>97884.274478850013</v>
      </c>
      <c r="L33" s="143">
        <v>315738.72552114999</v>
      </c>
      <c r="M33" s="91">
        <v>23.665094658384568</v>
      </c>
    </row>
    <row r="34" spans="1:13" x14ac:dyDescent="0.2">
      <c r="A34" s="50" t="s">
        <v>153</v>
      </c>
      <c r="B34" s="50" t="s">
        <v>153</v>
      </c>
      <c r="C34" s="50" t="s">
        <v>153</v>
      </c>
      <c r="D34" s="204" t="s">
        <v>161</v>
      </c>
      <c r="E34" s="204"/>
      <c r="F34" s="204" t="s">
        <v>41</v>
      </c>
      <c r="G34" s="204"/>
      <c r="H34" s="143">
        <v>5890256</v>
      </c>
      <c r="I34" s="143">
        <v>782063.51611199998</v>
      </c>
      <c r="J34" s="143">
        <v>6672319.5161119998</v>
      </c>
      <c r="K34" s="143">
        <v>1441192.3542510001</v>
      </c>
      <c r="L34" s="143">
        <v>5231127.1618609997</v>
      </c>
      <c r="M34" s="91">
        <v>21.599570445792914</v>
      </c>
    </row>
    <row r="35" spans="1:13" x14ac:dyDescent="0.2">
      <c r="A35" s="50" t="s">
        <v>153</v>
      </c>
      <c r="B35" s="50" t="s">
        <v>153</v>
      </c>
      <c r="C35" s="50" t="s">
        <v>153</v>
      </c>
      <c r="D35" s="204" t="s">
        <v>170</v>
      </c>
      <c r="E35" s="204"/>
      <c r="F35" s="204" t="s">
        <v>42</v>
      </c>
      <c r="G35" s="204"/>
      <c r="H35" s="143">
        <v>2622357</v>
      </c>
      <c r="I35" s="143">
        <v>0</v>
      </c>
      <c r="J35" s="143">
        <v>2622357</v>
      </c>
      <c r="K35" s="143">
        <v>295937.95699999999</v>
      </c>
      <c r="L35" s="143">
        <v>2326419.0430000001</v>
      </c>
      <c r="M35" s="91">
        <v>11.28518950699695</v>
      </c>
    </row>
    <row r="36" spans="1:13" x14ac:dyDescent="0.2">
      <c r="A36" s="50" t="s">
        <v>153</v>
      </c>
      <c r="B36" s="50" t="s">
        <v>153</v>
      </c>
      <c r="C36" s="50" t="s">
        <v>153</v>
      </c>
      <c r="D36" s="204" t="s">
        <v>171</v>
      </c>
      <c r="E36" s="204"/>
      <c r="F36" s="204" t="s">
        <v>43</v>
      </c>
      <c r="G36" s="204"/>
      <c r="H36" s="143">
        <v>611032</v>
      </c>
      <c r="I36" s="143">
        <v>0</v>
      </c>
      <c r="J36" s="143">
        <v>611032</v>
      </c>
      <c r="K36" s="143">
        <v>70589.775999999998</v>
      </c>
      <c r="L36" s="143">
        <v>540442.22400000005</v>
      </c>
      <c r="M36" s="91">
        <v>11.552549784626665</v>
      </c>
    </row>
    <row r="37" spans="1:13" ht="13.5" customHeight="1" x14ac:dyDescent="0.2">
      <c r="A37" s="50"/>
      <c r="B37" s="50"/>
      <c r="C37" s="50"/>
      <c r="D37" s="204" t="s">
        <v>173</v>
      </c>
      <c r="E37" s="204"/>
      <c r="F37" s="204" t="s">
        <v>44</v>
      </c>
      <c r="G37" s="204"/>
      <c r="H37" s="143">
        <v>1696112</v>
      </c>
      <c r="I37" s="143">
        <v>0</v>
      </c>
      <c r="J37" s="143">
        <v>1696112</v>
      </c>
      <c r="K37" s="143">
        <v>553899.355522</v>
      </c>
      <c r="L37" s="143">
        <v>1142212.644478</v>
      </c>
      <c r="M37" s="91">
        <v>32.657003518753477</v>
      </c>
    </row>
    <row r="38" spans="1:13" ht="13.5" customHeight="1" x14ac:dyDescent="0.2">
      <c r="A38" s="50"/>
      <c r="B38" s="50"/>
      <c r="C38" s="50"/>
      <c r="D38" s="204" t="s">
        <v>174</v>
      </c>
      <c r="E38" s="204"/>
      <c r="F38" s="204" t="s">
        <v>415</v>
      </c>
      <c r="G38" s="204"/>
      <c r="H38" s="143">
        <v>74476</v>
      </c>
      <c r="I38" s="143">
        <v>0</v>
      </c>
      <c r="J38" s="143">
        <v>74476</v>
      </c>
      <c r="K38" s="143">
        <v>111378.514217</v>
      </c>
      <c r="L38" s="143">
        <v>-36902.514217000004</v>
      </c>
      <c r="M38" s="91">
        <v>149.54953839760461</v>
      </c>
    </row>
    <row r="39" spans="1:13" ht="13.5" customHeight="1" x14ac:dyDescent="0.2">
      <c r="A39" s="50"/>
      <c r="B39" s="50"/>
      <c r="C39" s="50"/>
      <c r="D39" s="204" t="s">
        <v>175</v>
      </c>
      <c r="E39" s="204"/>
      <c r="F39" s="204" t="s">
        <v>46</v>
      </c>
      <c r="G39" s="204"/>
      <c r="H39" s="143">
        <v>1299335</v>
      </c>
      <c r="I39" s="143">
        <v>0</v>
      </c>
      <c r="J39" s="143">
        <v>1299335</v>
      </c>
      <c r="K39" s="143">
        <v>206900.671</v>
      </c>
      <c r="L39" s="143">
        <v>1092434.3289999999</v>
      </c>
      <c r="M39" s="91">
        <v>15.923581755282509</v>
      </c>
    </row>
    <row r="40" spans="1:13" ht="13.5" customHeight="1" x14ac:dyDescent="0.2">
      <c r="A40" s="50"/>
      <c r="B40" s="50"/>
      <c r="C40" s="50"/>
      <c r="D40" s="204" t="s">
        <v>444</v>
      </c>
      <c r="E40" s="204"/>
      <c r="F40" s="178" t="s">
        <v>443</v>
      </c>
      <c r="G40" s="50"/>
      <c r="H40" s="143">
        <v>0</v>
      </c>
      <c r="I40" s="143">
        <v>0</v>
      </c>
      <c r="J40" s="143">
        <v>0</v>
      </c>
      <c r="K40" s="143">
        <v>52542.84</v>
      </c>
      <c r="L40" s="143">
        <v>-52542.84</v>
      </c>
      <c r="M40" s="91">
        <v>0</v>
      </c>
    </row>
    <row r="41" spans="1:13" ht="13.5" customHeight="1" x14ac:dyDescent="0.2">
      <c r="A41" s="50"/>
      <c r="B41" s="50"/>
      <c r="C41" s="50"/>
      <c r="D41" s="204" t="s">
        <v>198</v>
      </c>
      <c r="E41" s="204"/>
      <c r="F41" s="204" t="s">
        <v>506</v>
      </c>
      <c r="G41" s="204"/>
      <c r="H41" s="143">
        <v>869000</v>
      </c>
      <c r="I41" s="143">
        <v>0</v>
      </c>
      <c r="J41" s="143">
        <v>869000</v>
      </c>
      <c r="K41" s="143">
        <v>0</v>
      </c>
      <c r="L41" s="143">
        <v>869000</v>
      </c>
      <c r="M41" s="91">
        <v>0</v>
      </c>
    </row>
    <row r="42" spans="1:13" x14ac:dyDescent="0.2">
      <c r="A42" s="47" t="s">
        <v>153</v>
      </c>
      <c r="B42" s="47" t="s">
        <v>153</v>
      </c>
      <c r="C42" s="47" t="s">
        <v>176</v>
      </c>
      <c r="D42" s="210" t="s">
        <v>284</v>
      </c>
      <c r="E42" s="209"/>
      <c r="F42" s="209"/>
      <c r="G42" s="209"/>
      <c r="H42" s="143">
        <v>1356064</v>
      </c>
      <c r="I42" s="143">
        <v>0</v>
      </c>
      <c r="J42" s="143">
        <v>1356064</v>
      </c>
      <c r="K42" s="143">
        <v>164370.28485951002</v>
      </c>
      <c r="L42" s="143">
        <v>1191693.7151404899</v>
      </c>
      <c r="M42" s="91">
        <v>12.121130334520348</v>
      </c>
    </row>
    <row r="43" spans="1:13" ht="13.5" customHeight="1" x14ac:dyDescent="0.2">
      <c r="A43" s="48" t="s">
        <v>153</v>
      </c>
      <c r="B43" s="48" t="s">
        <v>153</v>
      </c>
      <c r="C43" s="211" t="s">
        <v>177</v>
      </c>
      <c r="D43" s="209"/>
      <c r="E43" s="204" t="s">
        <v>285</v>
      </c>
      <c r="F43" s="204"/>
      <c r="G43" s="204"/>
      <c r="H43" s="143">
        <v>0</v>
      </c>
      <c r="I43" s="143">
        <v>0</v>
      </c>
      <c r="J43" s="143">
        <v>0</v>
      </c>
      <c r="K43" s="143">
        <v>5122.7842039999996</v>
      </c>
      <c r="L43" s="143">
        <v>-5122.7842039999996</v>
      </c>
      <c r="M43" s="91">
        <v>0</v>
      </c>
    </row>
    <row r="44" spans="1:13" ht="13.5" customHeight="1" x14ac:dyDescent="0.2">
      <c r="A44" s="48" t="s">
        <v>153</v>
      </c>
      <c r="B44" s="48" t="s">
        <v>153</v>
      </c>
      <c r="C44" s="211" t="s">
        <v>178</v>
      </c>
      <c r="D44" s="209"/>
      <c r="E44" s="204" t="s">
        <v>404</v>
      </c>
      <c r="F44" s="204"/>
      <c r="G44" s="204"/>
      <c r="H44" s="143">
        <v>1356064</v>
      </c>
      <c r="I44" s="143">
        <v>0</v>
      </c>
      <c r="J44" s="143">
        <v>1356064</v>
      </c>
      <c r="K44" s="143">
        <v>82175.255128360004</v>
      </c>
      <c r="L44" s="143">
        <v>1273888.7448716401</v>
      </c>
      <c r="M44" s="91">
        <v>6.0598360496525245</v>
      </c>
    </row>
    <row r="45" spans="1:13" ht="13.5" customHeight="1" x14ac:dyDescent="0.2">
      <c r="A45" s="48" t="s">
        <v>153</v>
      </c>
      <c r="B45" s="48" t="s">
        <v>153</v>
      </c>
      <c r="C45" s="211" t="s">
        <v>179</v>
      </c>
      <c r="D45" s="209"/>
      <c r="E45" s="204" t="s">
        <v>405</v>
      </c>
      <c r="F45" s="204"/>
      <c r="G45" s="204"/>
      <c r="H45" s="143">
        <v>0</v>
      </c>
      <c r="I45" s="143">
        <v>0</v>
      </c>
      <c r="J45" s="143">
        <v>0</v>
      </c>
      <c r="K45" s="143">
        <v>52358.618468980007</v>
      </c>
      <c r="L45" s="143">
        <v>-52358.618468980007</v>
      </c>
      <c r="M45" s="91">
        <v>0</v>
      </c>
    </row>
    <row r="46" spans="1:13" ht="13.5" customHeight="1" x14ac:dyDescent="0.2">
      <c r="A46" s="48" t="s">
        <v>153</v>
      </c>
      <c r="B46" s="48" t="s">
        <v>153</v>
      </c>
      <c r="C46" s="211" t="s">
        <v>180</v>
      </c>
      <c r="D46" s="209"/>
      <c r="E46" s="204" t="s">
        <v>407</v>
      </c>
      <c r="F46" s="204"/>
      <c r="G46" s="204"/>
      <c r="H46" s="143">
        <v>0</v>
      </c>
      <c r="I46" s="143">
        <v>0</v>
      </c>
      <c r="J46" s="143">
        <v>0</v>
      </c>
      <c r="K46" s="143">
        <v>23399.37315634</v>
      </c>
      <c r="L46" s="143">
        <v>-23399.37315634</v>
      </c>
      <c r="M46" s="91">
        <v>0</v>
      </c>
    </row>
    <row r="47" spans="1:13" ht="13.5" customHeight="1" x14ac:dyDescent="0.2">
      <c r="A47" s="48" t="s">
        <v>153</v>
      </c>
      <c r="B47" s="48" t="s">
        <v>153</v>
      </c>
      <c r="C47" s="211" t="s">
        <v>181</v>
      </c>
      <c r="D47" s="209"/>
      <c r="E47" s="204" t="s">
        <v>286</v>
      </c>
      <c r="F47" s="204"/>
      <c r="G47" s="204"/>
      <c r="H47" s="143">
        <v>0</v>
      </c>
      <c r="I47" s="143">
        <v>0</v>
      </c>
      <c r="J47" s="143">
        <v>0</v>
      </c>
      <c r="K47" s="143">
        <v>1314.2539018299999</v>
      </c>
      <c r="L47" s="143">
        <v>-1314.2539018299999</v>
      </c>
      <c r="M47" s="91">
        <v>0</v>
      </c>
    </row>
    <row r="48" spans="1:13" x14ac:dyDescent="0.2">
      <c r="A48" s="48"/>
      <c r="B48" s="48"/>
      <c r="C48" s="49"/>
      <c r="E48" s="50"/>
      <c r="F48" s="50"/>
      <c r="H48" s="61"/>
      <c r="I48" s="61"/>
      <c r="J48" s="61"/>
      <c r="K48" s="61"/>
      <c r="L48" s="61"/>
      <c r="M48" s="90"/>
    </row>
    <row r="49" spans="1:13" x14ac:dyDescent="0.2">
      <c r="A49" s="202" t="s">
        <v>182</v>
      </c>
      <c r="B49" s="203"/>
      <c r="C49" s="203"/>
      <c r="D49" s="203"/>
      <c r="E49" s="203"/>
      <c r="F49" s="203"/>
      <c r="G49" s="203"/>
      <c r="H49" s="169">
        <v>176188909.485331</v>
      </c>
      <c r="I49" s="169">
        <v>488.20569999999998</v>
      </c>
      <c r="J49" s="169">
        <v>176189397.69103101</v>
      </c>
      <c r="K49" s="169">
        <v>60995304.327083446</v>
      </c>
      <c r="L49" s="169">
        <v>115194093.36394757</v>
      </c>
      <c r="M49" s="87">
        <v>34.619168421272398</v>
      </c>
    </row>
    <row r="50" spans="1:13" x14ac:dyDescent="0.2">
      <c r="A50" s="46"/>
      <c r="H50" s="167"/>
      <c r="I50" s="167"/>
      <c r="J50" s="167"/>
      <c r="K50" s="167"/>
      <c r="L50" s="167"/>
      <c r="M50" s="90"/>
    </row>
    <row r="51" spans="1:13" x14ac:dyDescent="0.2">
      <c r="A51" s="208" t="s">
        <v>183</v>
      </c>
      <c r="B51" s="209"/>
      <c r="C51" s="209"/>
      <c r="D51" s="209"/>
      <c r="E51" s="209"/>
      <c r="F51" s="209"/>
      <c r="G51" s="209"/>
      <c r="H51" s="167">
        <v>176188909.485331</v>
      </c>
      <c r="I51" s="167">
        <v>488.20569999999998</v>
      </c>
      <c r="J51" s="167">
        <v>176189397.69103101</v>
      </c>
      <c r="K51" s="167">
        <v>60995304.327083446</v>
      </c>
      <c r="L51" s="167">
        <v>115194093.36394757</v>
      </c>
      <c r="M51" s="90">
        <v>34.619168421272398</v>
      </c>
    </row>
    <row r="52" spans="1:13" ht="13.5" customHeight="1" x14ac:dyDescent="0.2">
      <c r="A52" s="47" t="s">
        <v>153</v>
      </c>
      <c r="B52" s="47" t="s">
        <v>153</v>
      </c>
      <c r="C52" s="47" t="s">
        <v>184</v>
      </c>
      <c r="D52" s="210" t="s">
        <v>396</v>
      </c>
      <c r="E52" s="210"/>
      <c r="F52" s="210"/>
      <c r="G52" s="210"/>
      <c r="H52" s="143">
        <v>0</v>
      </c>
      <c r="I52" s="143">
        <v>0</v>
      </c>
      <c r="J52" s="143">
        <v>0</v>
      </c>
      <c r="K52" s="143">
        <v>561.6870854199999</v>
      </c>
      <c r="L52" s="143">
        <v>-561.6870854199999</v>
      </c>
      <c r="M52" s="91">
        <v>0</v>
      </c>
    </row>
    <row r="53" spans="1:13" ht="11.25" customHeight="1" x14ac:dyDescent="0.2">
      <c r="A53" s="47" t="s">
        <v>153</v>
      </c>
      <c r="B53" s="47" t="s">
        <v>153</v>
      </c>
      <c r="C53" s="47" t="s">
        <v>185</v>
      </c>
      <c r="D53" s="210" t="s">
        <v>287</v>
      </c>
      <c r="E53" s="210"/>
      <c r="F53" s="210"/>
      <c r="G53" s="210"/>
      <c r="H53" s="143">
        <v>2881584.3373190002</v>
      </c>
      <c r="I53" s="143">
        <v>0</v>
      </c>
      <c r="J53" s="143">
        <v>2881584.3373190002</v>
      </c>
      <c r="K53" s="143">
        <v>1907606.536237</v>
      </c>
      <c r="L53" s="143">
        <v>973977.80108200014</v>
      </c>
      <c r="M53" s="91">
        <v>66.199920353947363</v>
      </c>
    </row>
    <row r="54" spans="1:13" ht="11.25" customHeight="1" x14ac:dyDescent="0.2">
      <c r="A54" s="47" t="s">
        <v>153</v>
      </c>
      <c r="B54" s="47" t="s">
        <v>153</v>
      </c>
      <c r="C54" s="47" t="s">
        <v>186</v>
      </c>
      <c r="D54" s="210" t="s">
        <v>409</v>
      </c>
      <c r="E54" s="210"/>
      <c r="F54" s="210"/>
      <c r="G54" s="210"/>
      <c r="H54" s="143">
        <v>17556402</v>
      </c>
      <c r="I54" s="143">
        <v>0</v>
      </c>
      <c r="J54" s="143">
        <v>17556402</v>
      </c>
      <c r="K54" s="143">
        <v>11017067.4803319</v>
      </c>
      <c r="L54" s="143">
        <v>6539334.5196681004</v>
      </c>
      <c r="M54" s="91">
        <v>62.752422052832344</v>
      </c>
    </row>
    <row r="55" spans="1:13" ht="11.25" customHeight="1" x14ac:dyDescent="0.2">
      <c r="A55" s="47" t="s">
        <v>153</v>
      </c>
      <c r="B55" s="47" t="s">
        <v>153</v>
      </c>
      <c r="C55" s="47" t="s">
        <v>187</v>
      </c>
      <c r="D55" s="210" t="s">
        <v>288</v>
      </c>
      <c r="E55" s="210"/>
      <c r="F55" s="210"/>
      <c r="G55" s="210"/>
      <c r="H55" s="143">
        <v>1702657</v>
      </c>
      <c r="I55" s="143">
        <v>0</v>
      </c>
      <c r="J55" s="143">
        <v>1702657</v>
      </c>
      <c r="K55" s="143">
        <v>198743.40924019</v>
      </c>
      <c r="L55" s="143">
        <v>1503913.5907598101</v>
      </c>
      <c r="M55" s="91">
        <v>11.672545277186773</v>
      </c>
    </row>
    <row r="56" spans="1:13" ht="11.25" customHeight="1" x14ac:dyDescent="0.2">
      <c r="A56" s="47" t="s">
        <v>153</v>
      </c>
      <c r="B56" s="47" t="s">
        <v>153</v>
      </c>
      <c r="C56" s="47" t="s">
        <v>188</v>
      </c>
      <c r="D56" s="210" t="s">
        <v>410</v>
      </c>
      <c r="E56" s="210"/>
      <c r="F56" s="210"/>
      <c r="G56" s="210"/>
      <c r="H56" s="143">
        <v>57726334</v>
      </c>
      <c r="I56" s="143">
        <v>0</v>
      </c>
      <c r="J56" s="143">
        <v>57726334</v>
      </c>
      <c r="K56" s="143">
        <v>18616919.188271899</v>
      </c>
      <c r="L56" s="143">
        <v>39109414.811728105</v>
      </c>
      <c r="M56" s="91">
        <v>32.250305706702072</v>
      </c>
    </row>
    <row r="57" spans="1:13" ht="11.25" customHeight="1" x14ac:dyDescent="0.2">
      <c r="A57" s="47" t="s">
        <v>153</v>
      </c>
      <c r="B57" s="47" t="s">
        <v>153</v>
      </c>
      <c r="C57" s="47" t="s">
        <v>189</v>
      </c>
      <c r="D57" s="210" t="s">
        <v>398</v>
      </c>
      <c r="E57" s="210"/>
      <c r="F57" s="210"/>
      <c r="G57" s="210"/>
      <c r="H57" s="143">
        <v>85250000</v>
      </c>
      <c r="I57" s="143">
        <v>0</v>
      </c>
      <c r="J57" s="143">
        <v>85250000</v>
      </c>
      <c r="K57" s="143">
        <v>28343310.511354398</v>
      </c>
      <c r="L57" s="143">
        <v>56906689.488645598</v>
      </c>
      <c r="M57" s="91">
        <v>33.247285057307217</v>
      </c>
    </row>
    <row r="58" spans="1:13" ht="11.25" customHeight="1" x14ac:dyDescent="0.2">
      <c r="A58" s="47" t="s">
        <v>153</v>
      </c>
      <c r="B58" s="47" t="s">
        <v>153</v>
      </c>
      <c r="C58" s="47" t="s">
        <v>190</v>
      </c>
      <c r="D58" s="210" t="s">
        <v>399</v>
      </c>
      <c r="E58" s="210"/>
      <c r="F58" s="210"/>
      <c r="G58" s="210"/>
      <c r="H58" s="143">
        <v>103.009163</v>
      </c>
      <c r="I58" s="143">
        <v>0</v>
      </c>
      <c r="J58" s="143">
        <v>103.009163</v>
      </c>
      <c r="K58" s="143">
        <v>2391.3643428</v>
      </c>
      <c r="L58" s="143">
        <v>-2288.3551797999999</v>
      </c>
      <c r="M58" s="91">
        <v>2321.506430258054</v>
      </c>
    </row>
    <row r="59" spans="1:13" ht="11.25" customHeight="1" x14ac:dyDescent="0.2">
      <c r="A59" s="47" t="s">
        <v>153</v>
      </c>
      <c r="B59" s="47" t="s">
        <v>153</v>
      </c>
      <c r="C59" s="47" t="s">
        <v>191</v>
      </c>
      <c r="D59" s="210" t="s">
        <v>411</v>
      </c>
      <c r="E59" s="210"/>
      <c r="F59" s="210"/>
      <c r="G59" s="210"/>
      <c r="H59" s="143">
        <v>888035.42226300004</v>
      </c>
      <c r="I59" s="143">
        <v>0</v>
      </c>
      <c r="J59" s="143">
        <v>888035.42226300004</v>
      </c>
      <c r="K59" s="143">
        <v>547457.84712034999</v>
      </c>
      <c r="L59" s="143">
        <v>340577.57514265005</v>
      </c>
      <c r="M59" s="91">
        <v>61.648199316785266</v>
      </c>
    </row>
    <row r="60" spans="1:13" ht="11.25" customHeight="1" x14ac:dyDescent="0.2">
      <c r="A60" s="47" t="s">
        <v>153</v>
      </c>
      <c r="B60" s="47" t="s">
        <v>153</v>
      </c>
      <c r="C60" s="47" t="s">
        <v>192</v>
      </c>
      <c r="D60" s="210" t="s">
        <v>401</v>
      </c>
      <c r="E60" s="210"/>
      <c r="F60" s="210"/>
      <c r="G60" s="210"/>
      <c r="H60" s="143">
        <v>0</v>
      </c>
      <c r="I60" s="143">
        <v>0</v>
      </c>
      <c r="J60" s="143">
        <v>0</v>
      </c>
      <c r="K60" s="143">
        <v>0</v>
      </c>
      <c r="L60" s="143">
        <v>0</v>
      </c>
      <c r="M60" s="91">
        <v>0</v>
      </c>
    </row>
    <row r="61" spans="1:13" ht="11.25" customHeight="1" x14ac:dyDescent="0.2">
      <c r="A61" s="47" t="s">
        <v>153</v>
      </c>
      <c r="B61" s="47" t="s">
        <v>153</v>
      </c>
      <c r="C61" s="47" t="s">
        <v>193</v>
      </c>
      <c r="D61" s="210" t="s">
        <v>412</v>
      </c>
      <c r="E61" s="210"/>
      <c r="F61" s="210"/>
      <c r="G61" s="210"/>
      <c r="H61" s="143">
        <v>1929474</v>
      </c>
      <c r="I61" s="143">
        <v>0</v>
      </c>
      <c r="J61" s="143">
        <v>1929474</v>
      </c>
      <c r="K61" s="143">
        <v>261093.00309948999</v>
      </c>
      <c r="L61" s="143">
        <v>1668380.99690051</v>
      </c>
      <c r="M61" s="91">
        <v>13.5318228231886</v>
      </c>
    </row>
    <row r="62" spans="1:13" ht="11.25" customHeight="1" x14ac:dyDescent="0.2">
      <c r="A62" s="47" t="s">
        <v>153</v>
      </c>
      <c r="B62" s="47" t="s">
        <v>153</v>
      </c>
      <c r="C62" s="47" t="s">
        <v>194</v>
      </c>
      <c r="D62" s="210" t="s">
        <v>413</v>
      </c>
      <c r="E62" s="210"/>
      <c r="F62" s="210"/>
      <c r="G62" s="210"/>
      <c r="H62" s="143">
        <v>8254319.7165860003</v>
      </c>
      <c r="I62" s="143">
        <v>488.20569999999998</v>
      </c>
      <c r="J62" s="143">
        <v>8254807.9222860001</v>
      </c>
      <c r="K62" s="143">
        <v>100153.3</v>
      </c>
      <c r="L62" s="143">
        <v>8154654.6222860003</v>
      </c>
      <c r="M62" s="91">
        <v>1.2132723249636146</v>
      </c>
    </row>
    <row r="63" spans="1:13" x14ac:dyDescent="0.2">
      <c r="A63" s="47"/>
      <c r="B63" s="47"/>
      <c r="C63" s="47"/>
      <c r="D63" s="47"/>
      <c r="H63" s="61"/>
      <c r="I63" s="61"/>
      <c r="J63" s="61"/>
      <c r="K63" s="61"/>
      <c r="L63" s="61"/>
      <c r="M63" s="90"/>
    </row>
    <row r="64" spans="1:13" x14ac:dyDescent="0.2">
      <c r="A64" s="202" t="s">
        <v>195</v>
      </c>
      <c r="B64" s="203"/>
      <c r="C64" s="203"/>
      <c r="D64" s="203"/>
      <c r="E64" s="203"/>
      <c r="F64" s="203"/>
      <c r="G64" s="203"/>
      <c r="H64" s="169">
        <v>4263020.0438720006</v>
      </c>
      <c r="I64" s="169">
        <v>0</v>
      </c>
      <c r="J64" s="169">
        <v>4263020.0438720006</v>
      </c>
      <c r="K64" s="169">
        <v>954046.54176155</v>
      </c>
      <c r="L64" s="169">
        <v>3308973.5021104505</v>
      </c>
      <c r="M64" s="87">
        <v>22.379593150939353</v>
      </c>
    </row>
    <row r="65" spans="1:13" x14ac:dyDescent="0.2">
      <c r="A65" s="50" t="s">
        <v>153</v>
      </c>
      <c r="B65" s="50" t="s">
        <v>153</v>
      </c>
      <c r="C65" s="50" t="s">
        <v>153</v>
      </c>
      <c r="D65" s="204" t="s">
        <v>159</v>
      </c>
      <c r="E65" s="204"/>
      <c r="F65" s="204" t="s">
        <v>74</v>
      </c>
      <c r="G65" s="204"/>
      <c r="H65" s="143">
        <v>4143020.0438720002</v>
      </c>
      <c r="I65" s="143">
        <v>0</v>
      </c>
      <c r="J65" s="143">
        <v>4143020.0438720002</v>
      </c>
      <c r="K65" s="143">
        <v>919289.05112255004</v>
      </c>
      <c r="L65" s="143">
        <v>3223730.9927494503</v>
      </c>
      <c r="M65" s="91">
        <v>22.188863229910837</v>
      </c>
    </row>
    <row r="66" spans="1:13" x14ac:dyDescent="0.2">
      <c r="A66" s="50" t="s">
        <v>153</v>
      </c>
      <c r="B66" s="50" t="s">
        <v>153</v>
      </c>
      <c r="C66" s="50" t="s">
        <v>153</v>
      </c>
      <c r="D66" s="204" t="s">
        <v>165</v>
      </c>
      <c r="E66" s="204"/>
      <c r="F66" s="204" t="s">
        <v>289</v>
      </c>
      <c r="G66" s="204"/>
      <c r="H66" s="143">
        <v>120000</v>
      </c>
      <c r="I66" s="143">
        <v>0</v>
      </c>
      <c r="J66" s="143">
        <v>120000</v>
      </c>
      <c r="K66" s="143">
        <v>34757.490639000003</v>
      </c>
      <c r="L66" s="143">
        <v>85242.509361000004</v>
      </c>
      <c r="M66" s="91">
        <v>28.964575532500003</v>
      </c>
    </row>
    <row r="67" spans="1:13" x14ac:dyDescent="0.2">
      <c r="A67" s="50"/>
      <c r="B67" s="50"/>
      <c r="C67" s="50"/>
      <c r="D67" s="50"/>
      <c r="E67" s="50"/>
      <c r="F67" s="50"/>
      <c r="G67" s="50"/>
      <c r="H67" s="143"/>
      <c r="I67" s="143"/>
      <c r="J67" s="143"/>
      <c r="K67" s="143"/>
      <c r="L67" s="143"/>
      <c r="M67" s="91">
        <v>0</v>
      </c>
    </row>
    <row r="68" spans="1:13" x14ac:dyDescent="0.2">
      <c r="A68" s="202" t="s">
        <v>196</v>
      </c>
      <c r="B68" s="203"/>
      <c r="C68" s="203"/>
      <c r="D68" s="203"/>
      <c r="E68" s="203"/>
      <c r="F68" s="203"/>
      <c r="G68" s="203"/>
      <c r="H68" s="169">
        <v>17482810.297839001</v>
      </c>
      <c r="I68" s="169">
        <v>0</v>
      </c>
      <c r="J68" s="169">
        <v>17482810.297839001</v>
      </c>
      <c r="K68" s="169">
        <v>4694342.1927751396</v>
      </c>
      <c r="L68" s="169">
        <v>12788468.105063861</v>
      </c>
      <c r="M68" s="87">
        <v>26.851187611155364</v>
      </c>
    </row>
    <row r="69" spans="1:13" s="51" customFormat="1" x14ac:dyDescent="0.2">
      <c r="A69" s="50" t="s">
        <v>153</v>
      </c>
      <c r="B69" s="50" t="s">
        <v>153</v>
      </c>
      <c r="C69" s="50" t="s">
        <v>153</v>
      </c>
      <c r="D69" s="204" t="s">
        <v>165</v>
      </c>
      <c r="E69" s="204"/>
      <c r="F69" s="204" t="s">
        <v>290</v>
      </c>
      <c r="G69" s="204"/>
      <c r="H69" s="143">
        <v>1394971</v>
      </c>
      <c r="I69" s="143">
        <v>0</v>
      </c>
      <c r="J69" s="143">
        <v>1394971</v>
      </c>
      <c r="K69" s="143">
        <v>35022.458332000002</v>
      </c>
      <c r="L69" s="143">
        <v>1359948.5416679999</v>
      </c>
      <c r="M69" s="91">
        <v>2.5106226819052155</v>
      </c>
    </row>
    <row r="70" spans="1:13" s="51" customFormat="1" x14ac:dyDescent="0.2">
      <c r="A70" s="50" t="s">
        <v>153</v>
      </c>
      <c r="B70" s="50" t="s">
        <v>153</v>
      </c>
      <c r="C70" s="50" t="s">
        <v>153</v>
      </c>
      <c r="D70" s="204" t="s">
        <v>166</v>
      </c>
      <c r="E70" s="204"/>
      <c r="F70" s="204" t="s">
        <v>291</v>
      </c>
      <c r="G70" s="204"/>
      <c r="H70" s="143">
        <v>86007.501000000004</v>
      </c>
      <c r="I70" s="143">
        <v>0</v>
      </c>
      <c r="J70" s="143">
        <v>86007.501000000004</v>
      </c>
      <c r="K70" s="143">
        <v>-2.639059</v>
      </c>
      <c r="L70" s="143">
        <v>86010.140058999998</v>
      </c>
      <c r="M70" s="91">
        <v>-3.0684056266208687E-3</v>
      </c>
    </row>
    <row r="71" spans="1:13" s="51" customFormat="1" x14ac:dyDescent="0.2">
      <c r="A71" s="50" t="s">
        <v>153</v>
      </c>
      <c r="B71" s="50" t="s">
        <v>153</v>
      </c>
      <c r="C71" s="50" t="s">
        <v>153</v>
      </c>
      <c r="D71" s="204" t="s">
        <v>170</v>
      </c>
      <c r="E71" s="204"/>
      <c r="F71" s="204" t="s">
        <v>292</v>
      </c>
      <c r="G71" s="204"/>
      <c r="H71" s="143">
        <v>1261837.0953289999</v>
      </c>
      <c r="I71" s="143">
        <v>0</v>
      </c>
      <c r="J71" s="143">
        <v>1261837.0953289999</v>
      </c>
      <c r="K71" s="143">
        <v>364376.06436690001</v>
      </c>
      <c r="L71" s="143">
        <v>897461.0309620999</v>
      </c>
      <c r="M71" s="91">
        <v>28.876632785303869</v>
      </c>
    </row>
    <row r="72" spans="1:13" s="51" customFormat="1" x14ac:dyDescent="0.2">
      <c r="A72" s="50" t="s">
        <v>153</v>
      </c>
      <c r="B72" s="50" t="s">
        <v>153</v>
      </c>
      <c r="C72" s="50" t="s">
        <v>153</v>
      </c>
      <c r="D72" s="204" t="s">
        <v>162</v>
      </c>
      <c r="E72" s="204"/>
      <c r="F72" s="204" t="s">
        <v>416</v>
      </c>
      <c r="G72" s="204"/>
      <c r="H72" s="143">
        <v>30546</v>
      </c>
      <c r="I72" s="143">
        <v>0</v>
      </c>
      <c r="J72" s="143">
        <v>30546</v>
      </c>
      <c r="K72" s="143">
        <v>2330.0249961100003</v>
      </c>
      <c r="L72" s="143">
        <v>28215.975003889998</v>
      </c>
      <c r="M72" s="91">
        <v>7.6279218100897026</v>
      </c>
    </row>
    <row r="73" spans="1:13" s="51" customFormat="1" x14ac:dyDescent="0.2">
      <c r="A73" s="50" t="s">
        <v>153</v>
      </c>
      <c r="B73" s="50" t="s">
        <v>153</v>
      </c>
      <c r="C73" s="50" t="s">
        <v>153</v>
      </c>
      <c r="D73" s="204" t="s">
        <v>197</v>
      </c>
      <c r="E73" s="204"/>
      <c r="F73" s="204" t="s">
        <v>293</v>
      </c>
      <c r="G73" s="204"/>
      <c r="H73" s="143">
        <v>41654.733</v>
      </c>
      <c r="I73" s="143">
        <v>0</v>
      </c>
      <c r="J73" s="143">
        <v>41654.733</v>
      </c>
      <c r="K73" s="143">
        <v>8985.4137586599991</v>
      </c>
      <c r="L73" s="143">
        <v>32669.319241340003</v>
      </c>
      <c r="M73" s="91">
        <v>21.571171176778396</v>
      </c>
    </row>
    <row r="74" spans="1:13" s="51" customFormat="1" x14ac:dyDescent="0.2">
      <c r="A74" s="50" t="s">
        <v>153</v>
      </c>
      <c r="B74" s="50" t="s">
        <v>153</v>
      </c>
      <c r="C74" s="50" t="s">
        <v>153</v>
      </c>
      <c r="D74" s="204" t="s">
        <v>171</v>
      </c>
      <c r="E74" s="204"/>
      <c r="F74" s="204" t="s">
        <v>294</v>
      </c>
      <c r="G74" s="204"/>
      <c r="H74" s="143">
        <v>513299</v>
      </c>
      <c r="I74" s="143">
        <v>0</v>
      </c>
      <c r="J74" s="143">
        <v>513299</v>
      </c>
      <c r="K74" s="143">
        <v>198031.65475817001</v>
      </c>
      <c r="L74" s="143">
        <v>315267.34524182999</v>
      </c>
      <c r="M74" s="91">
        <v>38.580175445144057</v>
      </c>
    </row>
    <row r="75" spans="1:13" s="51" customFormat="1" x14ac:dyDescent="0.2">
      <c r="A75" s="50" t="s">
        <v>153</v>
      </c>
      <c r="B75" s="50" t="s">
        <v>153</v>
      </c>
      <c r="C75" s="50" t="s">
        <v>153</v>
      </c>
      <c r="D75" s="204" t="s">
        <v>172</v>
      </c>
      <c r="E75" s="204"/>
      <c r="F75" s="204" t="s">
        <v>295</v>
      </c>
      <c r="G75" s="204"/>
      <c r="H75" s="143">
        <v>82060</v>
      </c>
      <c r="I75" s="143">
        <v>0</v>
      </c>
      <c r="J75" s="143">
        <v>82060</v>
      </c>
      <c r="K75" s="143">
        <v>65797.296980619998</v>
      </c>
      <c r="L75" s="143">
        <v>16262.703019380002</v>
      </c>
      <c r="M75" s="91">
        <v>80.181936364391902</v>
      </c>
    </row>
    <row r="76" spans="1:13" s="51" customFormat="1" hidden="1" x14ac:dyDescent="0.2">
      <c r="A76" s="50" t="s">
        <v>153</v>
      </c>
      <c r="B76" s="50" t="s">
        <v>153</v>
      </c>
      <c r="C76" s="50" t="s">
        <v>153</v>
      </c>
      <c r="D76" s="204" t="s">
        <v>173</v>
      </c>
      <c r="E76" s="204"/>
      <c r="F76" s="204" t="s">
        <v>417</v>
      </c>
      <c r="G76" s="204"/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91">
        <v>0</v>
      </c>
    </row>
    <row r="77" spans="1:13" s="51" customFormat="1" x14ac:dyDescent="0.2">
      <c r="A77" s="50" t="s">
        <v>153</v>
      </c>
      <c r="B77" s="50" t="s">
        <v>153</v>
      </c>
      <c r="C77" s="50" t="s">
        <v>153</v>
      </c>
      <c r="D77" s="204" t="s">
        <v>175</v>
      </c>
      <c r="E77" s="204"/>
      <c r="F77" s="204" t="s">
        <v>418</v>
      </c>
      <c r="G77" s="204"/>
      <c r="H77" s="143">
        <v>568000</v>
      </c>
      <c r="I77" s="143">
        <v>0</v>
      </c>
      <c r="J77" s="143">
        <v>568000</v>
      </c>
      <c r="K77" s="143">
        <v>129777.82040972001</v>
      </c>
      <c r="L77" s="143">
        <v>438222.17959027999</v>
      </c>
      <c r="M77" s="91">
        <v>22.848207818612678</v>
      </c>
    </row>
    <row r="78" spans="1:13" s="51" customFormat="1" x14ac:dyDescent="0.2">
      <c r="A78" s="50" t="s">
        <v>153</v>
      </c>
      <c r="B78" s="50" t="s">
        <v>153</v>
      </c>
      <c r="C78" s="50" t="s">
        <v>153</v>
      </c>
      <c r="D78" s="204" t="s">
        <v>198</v>
      </c>
      <c r="E78" s="204"/>
      <c r="F78" s="204" t="s">
        <v>480</v>
      </c>
      <c r="G78" s="204"/>
      <c r="H78" s="143">
        <v>2888359.6</v>
      </c>
      <c r="I78" s="143">
        <v>0</v>
      </c>
      <c r="J78" s="143">
        <v>2888359.6</v>
      </c>
      <c r="K78" s="143">
        <v>932655.21953350003</v>
      </c>
      <c r="L78" s="143">
        <v>1955704.3804665001</v>
      </c>
      <c r="M78" s="91">
        <v>32.290135187235691</v>
      </c>
    </row>
    <row r="79" spans="1:13" s="51" customFormat="1" x14ac:dyDescent="0.2">
      <c r="A79" s="50" t="s">
        <v>153</v>
      </c>
      <c r="B79" s="50" t="s">
        <v>153</v>
      </c>
      <c r="C79" s="50" t="s">
        <v>153</v>
      </c>
      <c r="D79" s="204" t="s">
        <v>199</v>
      </c>
      <c r="E79" s="204"/>
      <c r="F79" s="204" t="s">
        <v>68</v>
      </c>
      <c r="G79" s="204"/>
      <c r="H79" s="143">
        <v>2088682.810455</v>
      </c>
      <c r="I79" s="143">
        <v>0</v>
      </c>
      <c r="J79" s="143">
        <v>2088682.810455</v>
      </c>
      <c r="K79" s="143">
        <v>627448.37045775005</v>
      </c>
      <c r="L79" s="143">
        <v>1461234.43999725</v>
      </c>
      <c r="M79" s="91">
        <v>30.040385611306213</v>
      </c>
    </row>
    <row r="80" spans="1:13" s="51" customFormat="1" x14ac:dyDescent="0.2">
      <c r="A80" s="50" t="s">
        <v>153</v>
      </c>
      <c r="B80" s="50" t="s">
        <v>153</v>
      </c>
      <c r="C80" s="50" t="s">
        <v>153</v>
      </c>
      <c r="D80" s="204" t="s">
        <v>200</v>
      </c>
      <c r="E80" s="204"/>
      <c r="F80" s="204" t="s">
        <v>419</v>
      </c>
      <c r="G80" s="204"/>
      <c r="H80" s="143">
        <v>56717.3</v>
      </c>
      <c r="I80" s="143">
        <v>0</v>
      </c>
      <c r="J80" s="143">
        <v>56717.3</v>
      </c>
      <c r="K80" s="143">
        <v>37833.026613779999</v>
      </c>
      <c r="L80" s="143">
        <v>18884.273386220004</v>
      </c>
      <c r="M80" s="91">
        <v>66.704562124395906</v>
      </c>
    </row>
    <row r="81" spans="1:13" s="51" customFormat="1" x14ac:dyDescent="0.2">
      <c r="A81" s="50" t="s">
        <v>153</v>
      </c>
      <c r="B81" s="50" t="s">
        <v>153</v>
      </c>
      <c r="C81" s="50" t="s">
        <v>153</v>
      </c>
      <c r="D81" s="204" t="s">
        <v>201</v>
      </c>
      <c r="E81" s="204"/>
      <c r="F81" s="204" t="s">
        <v>420</v>
      </c>
      <c r="G81" s="204"/>
      <c r="H81" s="143">
        <v>44496.600676000002</v>
      </c>
      <c r="I81" s="143">
        <v>0</v>
      </c>
      <c r="J81" s="143">
        <v>44496.600676000002</v>
      </c>
      <c r="K81" s="143">
        <v>15246.00900109</v>
      </c>
      <c r="L81" s="143">
        <v>29250.59167491</v>
      </c>
      <c r="M81" s="91">
        <v>34.263311734986523</v>
      </c>
    </row>
    <row r="82" spans="1:13" s="51" customFormat="1" x14ac:dyDescent="0.2">
      <c r="A82" s="50" t="s">
        <v>153</v>
      </c>
      <c r="B82" s="50" t="s">
        <v>153</v>
      </c>
      <c r="C82" s="50" t="s">
        <v>153</v>
      </c>
      <c r="D82" s="204" t="s">
        <v>202</v>
      </c>
      <c r="E82" s="204"/>
      <c r="F82" s="204" t="s">
        <v>421</v>
      </c>
      <c r="G82" s="204"/>
      <c r="H82" s="143">
        <v>744</v>
      </c>
      <c r="I82" s="143">
        <v>0</v>
      </c>
      <c r="J82" s="143">
        <v>744</v>
      </c>
      <c r="K82" s="143">
        <v>0.49502428000000004</v>
      </c>
      <c r="L82" s="143">
        <v>743.50497571999995</v>
      </c>
      <c r="M82" s="91">
        <v>6.6535521505376352E-2</v>
      </c>
    </row>
    <row r="83" spans="1:13" s="51" customFormat="1" x14ac:dyDescent="0.2">
      <c r="A83" s="50" t="s">
        <v>153</v>
      </c>
      <c r="B83" s="50" t="s">
        <v>153</v>
      </c>
      <c r="C83" s="50" t="s">
        <v>153</v>
      </c>
      <c r="D83" s="204" t="s">
        <v>203</v>
      </c>
      <c r="E83" s="204"/>
      <c r="F83" s="204" t="s">
        <v>296</v>
      </c>
      <c r="G83" s="204"/>
      <c r="H83" s="143">
        <v>1810644</v>
      </c>
      <c r="I83" s="143">
        <v>0</v>
      </c>
      <c r="J83" s="143">
        <v>1810644</v>
      </c>
      <c r="K83" s="143">
        <v>414345.49978289002</v>
      </c>
      <c r="L83" s="143">
        <v>1396298.5002171099</v>
      </c>
      <c r="M83" s="91">
        <v>22.883874454773551</v>
      </c>
    </row>
    <row r="84" spans="1:13" s="51" customFormat="1" x14ac:dyDescent="0.2">
      <c r="A84" s="50" t="s">
        <v>153</v>
      </c>
      <c r="B84" s="50" t="s">
        <v>153</v>
      </c>
      <c r="C84" s="50" t="s">
        <v>153</v>
      </c>
      <c r="D84" s="204" t="s">
        <v>204</v>
      </c>
      <c r="E84" s="204"/>
      <c r="F84" s="204" t="s">
        <v>422</v>
      </c>
      <c r="G84" s="204"/>
      <c r="H84" s="143">
        <v>1754926</v>
      </c>
      <c r="I84" s="143">
        <v>0</v>
      </c>
      <c r="J84" s="143">
        <v>1754926</v>
      </c>
      <c r="K84" s="143">
        <v>382975.61217872996</v>
      </c>
      <c r="L84" s="143">
        <v>1371950.3878212702</v>
      </c>
      <c r="M84" s="91">
        <v>21.822892371457826</v>
      </c>
    </row>
    <row r="85" spans="1:13" s="51" customFormat="1" x14ac:dyDescent="0.2">
      <c r="A85" s="50" t="s">
        <v>153</v>
      </c>
      <c r="B85" s="50" t="s">
        <v>153</v>
      </c>
      <c r="C85" s="50" t="s">
        <v>153</v>
      </c>
      <c r="D85" s="204" t="s">
        <v>205</v>
      </c>
      <c r="E85" s="204"/>
      <c r="F85" s="204" t="s">
        <v>297</v>
      </c>
      <c r="G85" s="204"/>
      <c r="H85" s="143">
        <v>125575.5</v>
      </c>
      <c r="I85" s="143">
        <v>0</v>
      </c>
      <c r="J85" s="143">
        <v>125575.5</v>
      </c>
      <c r="K85" s="143">
        <v>27243.927496</v>
      </c>
      <c r="L85" s="143">
        <v>98331.572503999996</v>
      </c>
      <c r="M85" s="91">
        <v>21.695257033418144</v>
      </c>
    </row>
    <row r="86" spans="1:13" s="51" customFormat="1" x14ac:dyDescent="0.2">
      <c r="A86" s="50" t="s">
        <v>153</v>
      </c>
      <c r="B86" s="50" t="s">
        <v>153</v>
      </c>
      <c r="C86" s="50" t="s">
        <v>153</v>
      </c>
      <c r="D86" s="204" t="s">
        <v>206</v>
      </c>
      <c r="E86" s="204"/>
      <c r="F86" s="204" t="s">
        <v>459</v>
      </c>
      <c r="G86" s="204"/>
      <c r="H86" s="143">
        <v>37166.178999999996</v>
      </c>
      <c r="I86" s="143">
        <v>0</v>
      </c>
      <c r="J86" s="143">
        <v>37166.178999999996</v>
      </c>
      <c r="K86" s="143">
        <v>2413.7344695900001</v>
      </c>
      <c r="L86" s="143">
        <v>34752.444530409994</v>
      </c>
      <c r="M86" s="91">
        <v>6.4944380469942855</v>
      </c>
    </row>
    <row r="87" spans="1:13" s="51" customFormat="1" x14ac:dyDescent="0.2">
      <c r="A87" s="50" t="s">
        <v>153</v>
      </c>
      <c r="B87" s="50" t="s">
        <v>153</v>
      </c>
      <c r="C87" s="50" t="s">
        <v>153</v>
      </c>
      <c r="D87" s="204" t="s">
        <v>207</v>
      </c>
      <c r="E87" s="204"/>
      <c r="F87" s="204" t="s">
        <v>423</v>
      </c>
      <c r="G87" s="204"/>
      <c r="H87" s="143">
        <v>0</v>
      </c>
      <c r="I87" s="143">
        <v>0</v>
      </c>
      <c r="J87" s="143">
        <v>0</v>
      </c>
      <c r="K87" s="143">
        <v>12830.97338644</v>
      </c>
      <c r="L87" s="143">
        <v>-12830.97338644</v>
      </c>
      <c r="M87" s="91">
        <v>0</v>
      </c>
    </row>
    <row r="88" spans="1:13" s="51" customFormat="1" x14ac:dyDescent="0.2">
      <c r="A88" s="50" t="s">
        <v>153</v>
      </c>
      <c r="B88" s="50" t="s">
        <v>153</v>
      </c>
      <c r="C88" s="50" t="s">
        <v>153</v>
      </c>
      <c r="D88" s="204" t="s">
        <v>208</v>
      </c>
      <c r="E88" s="204"/>
      <c r="F88" s="204" t="s">
        <v>424</v>
      </c>
      <c r="G88" s="204"/>
      <c r="H88" s="143">
        <v>768555</v>
      </c>
      <c r="I88" s="143">
        <v>0</v>
      </c>
      <c r="J88" s="143">
        <v>768555</v>
      </c>
      <c r="K88" s="143">
        <v>278589.77220952004</v>
      </c>
      <c r="L88" s="143">
        <v>489965.22779047996</v>
      </c>
      <c r="M88" s="91">
        <v>36.248514707408063</v>
      </c>
    </row>
    <row r="89" spans="1:13" s="51" customFormat="1" x14ac:dyDescent="0.2">
      <c r="A89" s="50" t="s">
        <v>153</v>
      </c>
      <c r="B89" s="50" t="s">
        <v>153</v>
      </c>
      <c r="C89" s="50" t="s">
        <v>153</v>
      </c>
      <c r="D89" s="204" t="s">
        <v>209</v>
      </c>
      <c r="E89" s="204"/>
      <c r="F89" s="204" t="s">
        <v>298</v>
      </c>
      <c r="G89" s="204"/>
      <c r="H89" s="143">
        <v>20824.148014999999</v>
      </c>
      <c r="I89" s="143">
        <v>0</v>
      </c>
      <c r="J89" s="143">
        <v>20824.148014999999</v>
      </c>
      <c r="K89" s="143">
        <v>9453.0936500400003</v>
      </c>
      <c r="L89" s="143">
        <v>11371.054364959999</v>
      </c>
      <c r="M89" s="91">
        <v>45.394863901422383</v>
      </c>
    </row>
    <row r="90" spans="1:13" s="51" customFormat="1" x14ac:dyDescent="0.2">
      <c r="A90" s="50" t="s">
        <v>153</v>
      </c>
      <c r="B90" s="50" t="s">
        <v>153</v>
      </c>
      <c r="C90" s="50" t="s">
        <v>153</v>
      </c>
      <c r="D90" s="204" t="s">
        <v>210</v>
      </c>
      <c r="E90" s="204"/>
      <c r="F90" s="204" t="s">
        <v>425</v>
      </c>
      <c r="G90" s="204"/>
      <c r="H90" s="143">
        <v>22028.714</v>
      </c>
      <c r="I90" s="143">
        <v>0</v>
      </c>
      <c r="J90" s="143">
        <v>22028.714</v>
      </c>
      <c r="K90" s="143">
        <v>979.4968799400001</v>
      </c>
      <c r="L90" s="143">
        <v>21049.217120059999</v>
      </c>
      <c r="M90" s="91">
        <v>4.4464551128132133</v>
      </c>
    </row>
    <row r="91" spans="1:13" s="51" customFormat="1" x14ac:dyDescent="0.2">
      <c r="A91" s="50" t="s">
        <v>153</v>
      </c>
      <c r="B91" s="50" t="s">
        <v>153</v>
      </c>
      <c r="C91" s="50" t="s">
        <v>153</v>
      </c>
      <c r="D91" s="204" t="s">
        <v>211</v>
      </c>
      <c r="E91" s="204"/>
      <c r="F91" s="204" t="s">
        <v>426</v>
      </c>
      <c r="G91" s="204"/>
      <c r="H91" s="143">
        <v>41861.905649</v>
      </c>
      <c r="I91" s="143">
        <v>0</v>
      </c>
      <c r="J91" s="143">
        <v>41861.905649</v>
      </c>
      <c r="K91" s="143">
        <v>8429.3803250000001</v>
      </c>
      <c r="L91" s="143">
        <v>33432.525324000002</v>
      </c>
      <c r="M91" s="91">
        <v>20.136160058450088</v>
      </c>
    </row>
    <row r="92" spans="1:13" s="51" customFormat="1" x14ac:dyDescent="0.2">
      <c r="A92" s="50" t="s">
        <v>153</v>
      </c>
      <c r="B92" s="50" t="s">
        <v>153</v>
      </c>
      <c r="C92" s="50" t="s">
        <v>153</v>
      </c>
      <c r="D92" s="204" t="s">
        <v>212</v>
      </c>
      <c r="E92" s="204"/>
      <c r="F92" s="204" t="s">
        <v>481</v>
      </c>
      <c r="G92" s="204"/>
      <c r="H92" s="143">
        <v>469557</v>
      </c>
      <c r="I92" s="143">
        <v>0</v>
      </c>
      <c r="J92" s="143">
        <v>469557</v>
      </c>
      <c r="K92" s="143">
        <v>110978.594342</v>
      </c>
      <c r="L92" s="143">
        <v>358578.40565800003</v>
      </c>
      <c r="M92" s="91">
        <v>23.634743884555014</v>
      </c>
    </row>
    <row r="93" spans="1:13" s="51" customFormat="1" x14ac:dyDescent="0.2">
      <c r="A93" s="50" t="s">
        <v>153</v>
      </c>
      <c r="B93" s="50" t="s">
        <v>153</v>
      </c>
      <c r="C93" s="50" t="s">
        <v>153</v>
      </c>
      <c r="D93" s="204" t="s">
        <v>213</v>
      </c>
      <c r="E93" s="204"/>
      <c r="F93" s="204" t="s">
        <v>71</v>
      </c>
      <c r="G93" s="204"/>
      <c r="H93" s="143">
        <v>313980</v>
      </c>
      <c r="I93" s="143">
        <v>0</v>
      </c>
      <c r="J93" s="143">
        <v>313980</v>
      </c>
      <c r="K93" s="143">
        <v>152908.46193235999</v>
      </c>
      <c r="L93" s="143">
        <v>161071.53806764001</v>
      </c>
      <c r="M93" s="91">
        <v>48.700064313765203</v>
      </c>
    </row>
    <row r="94" spans="1:13" s="51" customFormat="1" x14ac:dyDescent="0.2">
      <c r="A94" s="50" t="s">
        <v>153</v>
      </c>
      <c r="B94" s="50" t="s">
        <v>153</v>
      </c>
      <c r="C94" s="50" t="s">
        <v>153</v>
      </c>
      <c r="D94" s="204" t="s">
        <v>214</v>
      </c>
      <c r="E94" s="204"/>
      <c r="F94" s="204" t="s">
        <v>427</v>
      </c>
      <c r="G94" s="204"/>
      <c r="H94" s="143">
        <v>109000</v>
      </c>
      <c r="I94" s="143">
        <v>0</v>
      </c>
      <c r="J94" s="143">
        <v>109000</v>
      </c>
      <c r="K94" s="143">
        <v>34171.976300249997</v>
      </c>
      <c r="L94" s="143">
        <v>74828.023699750003</v>
      </c>
      <c r="M94" s="91">
        <v>31.350436972706419</v>
      </c>
    </row>
    <row r="95" spans="1:13" s="51" customFormat="1" x14ac:dyDescent="0.2">
      <c r="A95" s="50" t="s">
        <v>153</v>
      </c>
      <c r="B95" s="50" t="s">
        <v>153</v>
      </c>
      <c r="C95" s="50" t="s">
        <v>153</v>
      </c>
      <c r="D95" s="204" t="s">
        <v>215</v>
      </c>
      <c r="E95" s="204"/>
      <c r="F95" s="204" t="s">
        <v>428</v>
      </c>
      <c r="G95" s="204"/>
      <c r="H95" s="143">
        <v>2224.5390000000002</v>
      </c>
      <c r="I95" s="143">
        <v>0</v>
      </c>
      <c r="J95" s="143">
        <v>2224.5390000000002</v>
      </c>
      <c r="K95" s="143">
        <v>521.86717899999996</v>
      </c>
      <c r="L95" s="143">
        <v>1702.6718210000004</v>
      </c>
      <c r="M95" s="91">
        <v>23.459565285211898</v>
      </c>
    </row>
    <row r="96" spans="1:13" s="51" customFormat="1" x14ac:dyDescent="0.2">
      <c r="A96" s="50" t="s">
        <v>153</v>
      </c>
      <c r="B96" s="50" t="s">
        <v>153</v>
      </c>
      <c r="C96" s="50" t="s">
        <v>153</v>
      </c>
      <c r="D96" s="204" t="s">
        <v>216</v>
      </c>
      <c r="E96" s="204"/>
      <c r="F96" s="204" t="s">
        <v>484</v>
      </c>
      <c r="G96" s="204"/>
      <c r="H96" s="143">
        <v>530000</v>
      </c>
      <c r="I96" s="143">
        <v>0</v>
      </c>
      <c r="J96" s="143">
        <v>530000</v>
      </c>
      <c r="K96" s="143">
        <v>50148.589452760003</v>
      </c>
      <c r="L96" s="143">
        <v>479851.41054724</v>
      </c>
      <c r="M96" s="91">
        <v>9.4619980099547174</v>
      </c>
    </row>
    <row r="97" spans="1:13" s="51" customFormat="1" ht="21.75" customHeight="1" x14ac:dyDescent="0.2">
      <c r="A97" s="50" t="s">
        <v>153</v>
      </c>
      <c r="B97" s="50" t="s">
        <v>153</v>
      </c>
      <c r="C97" s="50" t="s">
        <v>153</v>
      </c>
      <c r="D97" s="204" t="s">
        <v>217</v>
      </c>
      <c r="E97" s="204"/>
      <c r="F97" s="204" t="s">
        <v>450</v>
      </c>
      <c r="G97" s="204"/>
      <c r="H97" s="143">
        <v>400000</v>
      </c>
      <c r="I97" s="143">
        <v>0</v>
      </c>
      <c r="J97" s="143">
        <v>400000</v>
      </c>
      <c r="K97" s="143">
        <v>61841.797924170001</v>
      </c>
      <c r="L97" s="143">
        <v>338158.20207583002</v>
      </c>
      <c r="M97" s="91">
        <v>15.460449481042501</v>
      </c>
    </row>
    <row r="98" spans="1:13" s="51" customFormat="1" x14ac:dyDescent="0.2">
      <c r="A98" s="50" t="s">
        <v>153</v>
      </c>
      <c r="B98" s="50" t="s">
        <v>153</v>
      </c>
      <c r="C98" s="50" t="s">
        <v>153</v>
      </c>
      <c r="D98" s="204" t="s">
        <v>218</v>
      </c>
      <c r="E98" s="204"/>
      <c r="F98" s="204" t="s">
        <v>429</v>
      </c>
      <c r="G98" s="204"/>
      <c r="H98" s="143">
        <v>46978.275999999998</v>
      </c>
      <c r="I98" s="143">
        <v>0</v>
      </c>
      <c r="J98" s="143">
        <v>46978.275999999998</v>
      </c>
      <c r="K98" s="143">
        <v>7690.3815700699997</v>
      </c>
      <c r="L98" s="143">
        <v>39287.894429929998</v>
      </c>
      <c r="M98" s="91">
        <v>16.370080439031014</v>
      </c>
    </row>
    <row r="99" spans="1:13" s="51" customFormat="1" x14ac:dyDescent="0.2">
      <c r="A99" s="50" t="s">
        <v>153</v>
      </c>
      <c r="B99" s="50" t="s">
        <v>153</v>
      </c>
      <c r="C99" s="50" t="s">
        <v>153</v>
      </c>
      <c r="D99" s="204" t="s">
        <v>219</v>
      </c>
      <c r="E99" s="204"/>
      <c r="F99" s="204" t="s">
        <v>299</v>
      </c>
      <c r="G99" s="204"/>
      <c r="H99" s="143">
        <v>0</v>
      </c>
      <c r="I99" s="143">
        <v>0</v>
      </c>
      <c r="J99" s="143">
        <v>0</v>
      </c>
      <c r="K99" s="143">
        <v>164179.83544339001</v>
      </c>
      <c r="L99" s="143">
        <v>-164179.83544339001</v>
      </c>
      <c r="M99" s="91">
        <v>0</v>
      </c>
    </row>
    <row r="100" spans="1:13" s="51" customFormat="1" x14ac:dyDescent="0.2">
      <c r="A100" s="50" t="s">
        <v>153</v>
      </c>
      <c r="B100" s="50" t="s">
        <v>153</v>
      </c>
      <c r="C100" s="50" t="s">
        <v>153</v>
      </c>
      <c r="D100" s="204" t="s">
        <v>220</v>
      </c>
      <c r="E100" s="204"/>
      <c r="F100" s="204" t="s">
        <v>482</v>
      </c>
      <c r="G100" s="204"/>
      <c r="H100" s="143">
        <v>154251.38891400001</v>
      </c>
      <c r="I100" s="143">
        <v>0</v>
      </c>
      <c r="J100" s="143">
        <v>154251.38891400001</v>
      </c>
      <c r="K100" s="143">
        <v>76000.607178120001</v>
      </c>
      <c r="L100" s="143">
        <v>78250.781735880009</v>
      </c>
      <c r="M100" s="91">
        <v>49.270614490539678</v>
      </c>
    </row>
    <row r="101" spans="1:13" s="51" customFormat="1" x14ac:dyDescent="0.2">
      <c r="A101" s="50" t="s">
        <v>153</v>
      </c>
      <c r="B101" s="50" t="s">
        <v>153</v>
      </c>
      <c r="C101" s="50" t="s">
        <v>153</v>
      </c>
      <c r="D101" s="204" t="s">
        <v>221</v>
      </c>
      <c r="E101" s="204"/>
      <c r="F101" s="204" t="s">
        <v>430</v>
      </c>
      <c r="G101" s="204"/>
      <c r="H101" s="143">
        <v>261</v>
      </c>
      <c r="I101" s="143">
        <v>0</v>
      </c>
      <c r="J101" s="143">
        <v>261</v>
      </c>
      <c r="K101" s="143">
        <v>0</v>
      </c>
      <c r="L101" s="143">
        <v>261</v>
      </c>
      <c r="M101" s="91">
        <v>0</v>
      </c>
    </row>
    <row r="102" spans="1:13" s="51" customFormat="1" x14ac:dyDescent="0.2">
      <c r="A102" s="50" t="s">
        <v>153</v>
      </c>
      <c r="B102" s="50" t="s">
        <v>153</v>
      </c>
      <c r="C102" s="50" t="s">
        <v>153</v>
      </c>
      <c r="D102" s="204" t="s">
        <v>222</v>
      </c>
      <c r="E102" s="204"/>
      <c r="F102" s="204" t="s">
        <v>431</v>
      </c>
      <c r="G102" s="204"/>
      <c r="H102" s="143">
        <v>642</v>
      </c>
      <c r="I102" s="143">
        <v>0</v>
      </c>
      <c r="J102" s="143">
        <v>642</v>
      </c>
      <c r="K102" s="143">
        <v>0</v>
      </c>
      <c r="L102" s="143">
        <v>642</v>
      </c>
      <c r="M102" s="91">
        <v>0</v>
      </c>
    </row>
    <row r="103" spans="1:13" s="51" customFormat="1" x14ac:dyDescent="0.2">
      <c r="A103" s="50" t="s">
        <v>153</v>
      </c>
      <c r="B103" s="50" t="s">
        <v>153</v>
      </c>
      <c r="C103" s="50" t="s">
        <v>153</v>
      </c>
      <c r="D103" s="204" t="s">
        <v>223</v>
      </c>
      <c r="E103" s="204"/>
      <c r="F103" s="204" t="s">
        <v>432</v>
      </c>
      <c r="G103" s="204"/>
      <c r="H103" s="143">
        <v>65302.796779999997</v>
      </c>
      <c r="I103" s="143">
        <v>0</v>
      </c>
      <c r="J103" s="143">
        <v>65302.796779999997</v>
      </c>
      <c r="K103" s="143">
        <v>20773.288737040002</v>
      </c>
      <c r="L103" s="143">
        <v>44529.508042959991</v>
      </c>
      <c r="M103" s="91">
        <v>31.81071831735413</v>
      </c>
    </row>
    <row r="104" spans="1:13" s="51" customFormat="1" x14ac:dyDescent="0.2">
      <c r="A104" s="50" t="s">
        <v>153</v>
      </c>
      <c r="B104" s="50" t="s">
        <v>153</v>
      </c>
      <c r="C104" s="50" t="s">
        <v>153</v>
      </c>
      <c r="D104" s="204" t="s">
        <v>224</v>
      </c>
      <c r="E104" s="204"/>
      <c r="F104" s="204" t="s">
        <v>433</v>
      </c>
      <c r="G104" s="204"/>
      <c r="H104" s="143">
        <v>140000</v>
      </c>
      <c r="I104" s="143">
        <v>0</v>
      </c>
      <c r="J104" s="143">
        <v>140000</v>
      </c>
      <c r="K104" s="143">
        <v>56295.488273410003</v>
      </c>
      <c r="L104" s="143">
        <v>83704.51172658999</v>
      </c>
      <c r="M104" s="91">
        <v>40.211063052435712</v>
      </c>
    </row>
    <row r="105" spans="1:13" s="51" customFormat="1" x14ac:dyDescent="0.2">
      <c r="A105" s="50" t="s">
        <v>153</v>
      </c>
      <c r="B105" s="50" t="s">
        <v>153</v>
      </c>
      <c r="C105" s="50" t="s">
        <v>153</v>
      </c>
      <c r="D105" s="204" t="s">
        <v>225</v>
      </c>
      <c r="E105" s="204"/>
      <c r="F105" s="204" t="s">
        <v>457</v>
      </c>
      <c r="G105" s="204"/>
      <c r="H105" s="143">
        <v>21000</v>
      </c>
      <c r="I105" s="143">
        <v>0</v>
      </c>
      <c r="J105" s="143">
        <v>21000</v>
      </c>
      <c r="K105" s="143">
        <v>14835.323157999999</v>
      </c>
      <c r="L105" s="143">
        <v>6164.6768420000008</v>
      </c>
      <c r="M105" s="91">
        <v>70.644395990476184</v>
      </c>
    </row>
    <row r="106" spans="1:13" s="51" customFormat="1" ht="20.25" customHeight="1" x14ac:dyDescent="0.2">
      <c r="A106" s="50" t="s">
        <v>153</v>
      </c>
      <c r="B106" s="50" t="s">
        <v>153</v>
      </c>
      <c r="C106" s="50" t="s">
        <v>153</v>
      </c>
      <c r="D106" s="204" t="s">
        <v>226</v>
      </c>
      <c r="E106" s="204"/>
      <c r="F106" s="204" t="s">
        <v>434</v>
      </c>
      <c r="G106" s="204"/>
      <c r="H106" s="143">
        <v>1037951.070739</v>
      </c>
      <c r="I106" s="143">
        <v>0</v>
      </c>
      <c r="J106" s="143">
        <v>1037951.070739</v>
      </c>
      <c r="K106" s="143">
        <v>87173.906761360005</v>
      </c>
      <c r="L106" s="143">
        <v>950777.16397763998</v>
      </c>
      <c r="M106" s="91">
        <v>8.3986528092594916</v>
      </c>
    </row>
    <row r="107" spans="1:13" s="51" customFormat="1" x14ac:dyDescent="0.2">
      <c r="A107" s="50" t="s">
        <v>153</v>
      </c>
      <c r="B107" s="50" t="s">
        <v>153</v>
      </c>
      <c r="C107" s="50" t="s">
        <v>153</v>
      </c>
      <c r="D107" s="204" t="s">
        <v>227</v>
      </c>
      <c r="E107" s="204"/>
      <c r="F107" s="204" t="s">
        <v>471</v>
      </c>
      <c r="G107" s="204"/>
      <c r="H107" s="143">
        <v>0</v>
      </c>
      <c r="I107" s="143">
        <v>0</v>
      </c>
      <c r="J107" s="143">
        <v>0</v>
      </c>
      <c r="K107" s="143">
        <v>4055.8747899999998</v>
      </c>
      <c r="L107" s="143">
        <v>-4055.8747899999998</v>
      </c>
      <c r="M107" s="91">
        <v>0</v>
      </c>
    </row>
    <row r="108" spans="1:13" s="51" customFormat="1" x14ac:dyDescent="0.2">
      <c r="A108" s="50" t="s">
        <v>153</v>
      </c>
      <c r="B108" s="50" t="s">
        <v>153</v>
      </c>
      <c r="C108" s="50" t="s">
        <v>153</v>
      </c>
      <c r="D108" s="204" t="s">
        <v>228</v>
      </c>
      <c r="E108" s="204"/>
      <c r="F108" s="204" t="s">
        <v>435</v>
      </c>
      <c r="G108" s="204"/>
      <c r="H108" s="143">
        <v>85605.584212999995</v>
      </c>
      <c r="I108" s="143">
        <v>0</v>
      </c>
      <c r="J108" s="143">
        <v>85605.584212999995</v>
      </c>
      <c r="K108" s="143">
        <v>23522.531694900001</v>
      </c>
      <c r="L108" s="143">
        <v>62083.052518099998</v>
      </c>
      <c r="M108" s="91">
        <v>27.477800556062192</v>
      </c>
    </row>
    <row r="109" spans="1:13" s="51" customFormat="1" x14ac:dyDescent="0.2">
      <c r="A109" s="50" t="s">
        <v>153</v>
      </c>
      <c r="B109" s="50" t="s">
        <v>153</v>
      </c>
      <c r="C109" s="50" t="s">
        <v>153</v>
      </c>
      <c r="D109" s="204" t="s">
        <v>229</v>
      </c>
      <c r="E109" s="204"/>
      <c r="F109" s="204" t="s">
        <v>300</v>
      </c>
      <c r="G109" s="204"/>
      <c r="H109" s="143">
        <v>2881</v>
      </c>
      <c r="I109" s="143">
        <v>0</v>
      </c>
      <c r="J109" s="143">
        <v>2881</v>
      </c>
      <c r="K109" s="143">
        <v>0</v>
      </c>
      <c r="L109" s="143">
        <v>2881</v>
      </c>
      <c r="M109" s="91">
        <v>0</v>
      </c>
    </row>
    <row r="110" spans="1:13" s="51" customFormat="1" x14ac:dyDescent="0.2">
      <c r="A110" s="50" t="s">
        <v>153</v>
      </c>
      <c r="B110" s="50" t="s">
        <v>153</v>
      </c>
      <c r="C110" s="50" t="s">
        <v>153</v>
      </c>
      <c r="D110" s="204" t="s">
        <v>230</v>
      </c>
      <c r="E110" s="204"/>
      <c r="F110" s="204" t="s">
        <v>436</v>
      </c>
      <c r="G110" s="204"/>
      <c r="H110" s="143">
        <v>98519.37</v>
      </c>
      <c r="I110" s="143">
        <v>0</v>
      </c>
      <c r="J110" s="143">
        <v>98519.37</v>
      </c>
      <c r="K110" s="143">
        <v>81270.867043399994</v>
      </c>
      <c r="L110" s="143">
        <v>17248.502956600001</v>
      </c>
      <c r="M110" s="91">
        <v>82.492272375878969</v>
      </c>
    </row>
    <row r="111" spans="1:13" s="51" customFormat="1" x14ac:dyDescent="0.2">
      <c r="A111" s="50" t="s">
        <v>153</v>
      </c>
      <c r="B111" s="50" t="s">
        <v>153</v>
      </c>
      <c r="C111" s="50" t="s">
        <v>153</v>
      </c>
      <c r="D111" s="204" t="s">
        <v>231</v>
      </c>
      <c r="E111" s="204"/>
      <c r="F111" s="204" t="s">
        <v>437</v>
      </c>
      <c r="G111" s="204"/>
      <c r="H111" s="143">
        <v>177000</v>
      </c>
      <c r="I111" s="143">
        <v>0</v>
      </c>
      <c r="J111" s="143">
        <v>177000</v>
      </c>
      <c r="K111" s="143">
        <v>173422.03383726999</v>
      </c>
      <c r="L111" s="143">
        <v>3577.9661627300084</v>
      </c>
      <c r="M111" s="91">
        <v>97.97855019054802</v>
      </c>
    </row>
    <row r="112" spans="1:13" s="51" customFormat="1" x14ac:dyDescent="0.2">
      <c r="A112" s="50" t="s">
        <v>153</v>
      </c>
      <c r="B112" s="50" t="s">
        <v>153</v>
      </c>
      <c r="C112" s="50" t="s">
        <v>153</v>
      </c>
      <c r="D112" s="204" t="s">
        <v>232</v>
      </c>
      <c r="E112" s="204"/>
      <c r="F112" s="204" t="s">
        <v>438</v>
      </c>
      <c r="G112" s="204"/>
      <c r="H112" s="143">
        <v>163821.696069</v>
      </c>
      <c r="I112" s="143">
        <v>0</v>
      </c>
      <c r="J112" s="143">
        <v>163821.696069</v>
      </c>
      <c r="K112" s="143">
        <v>13263.350490020001</v>
      </c>
      <c r="L112" s="143">
        <v>150558.34557897999</v>
      </c>
      <c r="M112" s="91">
        <v>8.0962111907531558</v>
      </c>
    </row>
    <row r="113" spans="1:13" s="51" customFormat="1" ht="23.25" customHeight="1" x14ac:dyDescent="0.2">
      <c r="A113" s="50" t="s">
        <v>153</v>
      </c>
      <c r="B113" s="50" t="s">
        <v>153</v>
      </c>
      <c r="C113" s="50" t="s">
        <v>153</v>
      </c>
      <c r="D113" s="204" t="s">
        <v>233</v>
      </c>
      <c r="E113" s="204"/>
      <c r="F113" s="204" t="s">
        <v>439</v>
      </c>
      <c r="G113" s="204"/>
      <c r="H113" s="143">
        <v>4400</v>
      </c>
      <c r="I113" s="143">
        <v>0</v>
      </c>
      <c r="J113" s="143">
        <v>4400</v>
      </c>
      <c r="K113" s="143">
        <v>3015.7395118899999</v>
      </c>
      <c r="L113" s="143">
        <v>1384.2604881100001</v>
      </c>
      <c r="M113" s="91">
        <v>68.539534361136361</v>
      </c>
    </row>
    <row r="114" spans="1:13" s="51" customFormat="1" x14ac:dyDescent="0.2">
      <c r="A114" s="50" t="s">
        <v>153</v>
      </c>
      <c r="B114" s="50" t="s">
        <v>153</v>
      </c>
      <c r="C114" s="50" t="s">
        <v>153</v>
      </c>
      <c r="D114" s="204" t="s">
        <v>234</v>
      </c>
      <c r="E114" s="204"/>
      <c r="F114" s="204" t="s">
        <v>483</v>
      </c>
      <c r="G114" s="204"/>
      <c r="H114" s="143">
        <v>0</v>
      </c>
      <c r="I114" s="143">
        <v>0</v>
      </c>
      <c r="J114" s="143">
        <v>0</v>
      </c>
      <c r="K114" s="143">
        <v>3472.5592769999998</v>
      </c>
      <c r="L114" s="143">
        <v>-3472.5592769999998</v>
      </c>
      <c r="M114" s="91">
        <v>0</v>
      </c>
    </row>
    <row r="115" spans="1:13" s="51" customFormat="1" ht="21.75" customHeight="1" x14ac:dyDescent="0.2">
      <c r="A115" s="50" t="s">
        <v>153</v>
      </c>
      <c r="B115" s="50" t="s">
        <v>153</v>
      </c>
      <c r="C115" s="50" t="s">
        <v>153</v>
      </c>
      <c r="D115" s="204" t="s">
        <v>235</v>
      </c>
      <c r="E115" s="204"/>
      <c r="F115" s="204" t="s">
        <v>440</v>
      </c>
      <c r="G115" s="204"/>
      <c r="H115" s="143">
        <v>3068.2890000000002</v>
      </c>
      <c r="I115" s="143">
        <v>0</v>
      </c>
      <c r="J115" s="143">
        <v>3068.2890000000002</v>
      </c>
      <c r="K115" s="143">
        <v>0</v>
      </c>
      <c r="L115" s="143">
        <v>3068.2890000000002</v>
      </c>
      <c r="M115" s="91">
        <v>0</v>
      </c>
    </row>
    <row r="116" spans="1:13" s="51" customFormat="1" ht="23.25" customHeight="1" x14ac:dyDescent="0.2">
      <c r="A116" s="50" t="s">
        <v>153</v>
      </c>
      <c r="B116" s="50" t="s">
        <v>153</v>
      </c>
      <c r="C116" s="50" t="s">
        <v>153</v>
      </c>
      <c r="D116" s="204" t="s">
        <v>236</v>
      </c>
      <c r="E116" s="204"/>
      <c r="F116" s="204" t="s">
        <v>441</v>
      </c>
      <c r="G116" s="204"/>
      <c r="H116" s="143">
        <v>0</v>
      </c>
      <c r="I116" s="143">
        <v>0</v>
      </c>
      <c r="J116" s="143">
        <v>0</v>
      </c>
      <c r="K116" s="143">
        <v>32.370327000000003</v>
      </c>
      <c r="L116" s="143">
        <v>-32.370327000000003</v>
      </c>
      <c r="M116" s="91">
        <v>0</v>
      </c>
    </row>
    <row r="117" spans="1:13" s="51" customFormat="1" x14ac:dyDescent="0.2">
      <c r="A117" s="50"/>
      <c r="B117" s="50"/>
      <c r="C117" s="50"/>
      <c r="D117" s="204" t="s">
        <v>237</v>
      </c>
      <c r="E117" s="204"/>
      <c r="F117" s="204" t="s">
        <v>408</v>
      </c>
      <c r="G117" s="204"/>
      <c r="H117" s="143">
        <v>0</v>
      </c>
      <c r="I117" s="143">
        <v>0</v>
      </c>
      <c r="J117" s="143">
        <v>0</v>
      </c>
      <c r="K117" s="143">
        <v>4.0419999999999998</v>
      </c>
      <c r="L117" s="143">
        <v>-4.0419999999999998</v>
      </c>
      <c r="M117" s="91">
        <v>0</v>
      </c>
    </row>
    <row r="118" spans="1:13" s="51" customFormat="1" x14ac:dyDescent="0.2">
      <c r="A118" s="50"/>
      <c r="B118" s="50"/>
      <c r="C118" s="50"/>
      <c r="D118" s="204" t="s">
        <v>508</v>
      </c>
      <c r="E118" s="204"/>
      <c r="F118" s="178" t="s">
        <v>503</v>
      </c>
      <c r="G118" s="50"/>
      <c r="H118" s="143">
        <v>17409.2</v>
      </c>
      <c r="I118" s="143">
        <v>0</v>
      </c>
      <c r="J118" s="143">
        <v>17409.2</v>
      </c>
      <c r="K118" s="143">
        <v>0</v>
      </c>
      <c r="L118" s="143">
        <v>17409.2</v>
      </c>
      <c r="M118" s="91">
        <v>0</v>
      </c>
    </row>
    <row r="119" spans="1:13" x14ac:dyDescent="0.2">
      <c r="A119" s="50"/>
      <c r="B119" s="50"/>
      <c r="C119" s="50"/>
      <c r="D119" s="50"/>
      <c r="E119" s="50"/>
      <c r="F119" s="50"/>
      <c r="G119" s="50"/>
      <c r="H119" s="143"/>
      <c r="I119" s="143"/>
      <c r="J119" s="143"/>
      <c r="K119" s="143"/>
      <c r="L119" s="143"/>
      <c r="M119" s="91"/>
    </row>
    <row r="120" spans="1:13" x14ac:dyDescent="0.2">
      <c r="A120" s="213" t="s">
        <v>238</v>
      </c>
      <c r="B120" s="201"/>
      <c r="C120" s="201"/>
      <c r="D120" s="201"/>
      <c r="E120" s="201"/>
      <c r="F120" s="201"/>
      <c r="G120" s="201"/>
      <c r="H120" s="168">
        <v>29627834.093394</v>
      </c>
      <c r="I120" s="168">
        <v>29600</v>
      </c>
      <c r="J120" s="168">
        <v>29657434.093394</v>
      </c>
      <c r="K120" s="168">
        <v>6306259.6731361598</v>
      </c>
      <c r="L120" s="168">
        <v>23351174.42025784</v>
      </c>
      <c r="M120" s="89">
        <v>21.263672552646213</v>
      </c>
    </row>
    <row r="121" spans="1:13" x14ac:dyDescent="0.2">
      <c r="A121" s="60"/>
      <c r="H121" s="143"/>
      <c r="I121" s="143"/>
      <c r="J121" s="143"/>
      <c r="K121" s="143"/>
      <c r="L121" s="143"/>
      <c r="M121" s="91"/>
    </row>
    <row r="122" spans="1:13" x14ac:dyDescent="0.2">
      <c r="A122" s="202" t="s">
        <v>239</v>
      </c>
      <c r="B122" s="203"/>
      <c r="C122" s="203"/>
      <c r="D122" s="203"/>
      <c r="E122" s="203"/>
      <c r="F122" s="203"/>
      <c r="G122" s="203"/>
      <c r="H122" s="169">
        <v>14372122.089168999</v>
      </c>
      <c r="I122" s="169">
        <v>29600</v>
      </c>
      <c r="J122" s="169">
        <v>14401722.089168999</v>
      </c>
      <c r="K122" s="169">
        <v>4198453.2123823604</v>
      </c>
      <c r="L122" s="169">
        <v>10203268.876786638</v>
      </c>
      <c r="M122" s="87">
        <v>29.152438759666531</v>
      </c>
    </row>
    <row r="123" spans="1:13" x14ac:dyDescent="0.2">
      <c r="A123" s="47" t="s">
        <v>153</v>
      </c>
      <c r="B123" s="47" t="s">
        <v>153</v>
      </c>
      <c r="C123" s="47" t="s">
        <v>240</v>
      </c>
      <c r="D123" s="210" t="s">
        <v>50</v>
      </c>
      <c r="E123" s="209"/>
      <c r="F123" s="209"/>
      <c r="G123" s="209"/>
      <c r="H123" s="143">
        <v>14372122.089168999</v>
      </c>
      <c r="I123" s="143">
        <v>29600</v>
      </c>
      <c r="J123" s="143">
        <v>14401722.089168999</v>
      </c>
      <c r="K123" s="143">
        <v>4198453.2123823604</v>
      </c>
      <c r="L123" s="143">
        <v>10203268.876786638</v>
      </c>
      <c r="M123" s="91">
        <v>29.152438759666531</v>
      </c>
    </row>
    <row r="124" spans="1:13" x14ac:dyDescent="0.2">
      <c r="A124" s="48" t="s">
        <v>153</v>
      </c>
      <c r="B124" s="48" t="s">
        <v>153</v>
      </c>
      <c r="C124" s="211" t="s">
        <v>241</v>
      </c>
      <c r="D124" s="209"/>
      <c r="E124" s="204" t="s">
        <v>285</v>
      </c>
      <c r="F124" s="204"/>
      <c r="G124" s="209"/>
      <c r="H124" s="143">
        <v>2447799.3814349999</v>
      </c>
      <c r="I124" s="143">
        <v>0</v>
      </c>
      <c r="J124" s="143">
        <v>2447799.3814349999</v>
      </c>
      <c r="K124" s="143">
        <v>902235.38715899002</v>
      </c>
      <c r="L124" s="143">
        <v>1545563.99427601</v>
      </c>
      <c r="M124" s="91">
        <v>36.859041390477962</v>
      </c>
    </row>
    <row r="125" spans="1:13" x14ac:dyDescent="0.2">
      <c r="A125" s="48" t="s">
        <v>153</v>
      </c>
      <c r="B125" s="48" t="s">
        <v>153</v>
      </c>
      <c r="C125" s="211" t="s">
        <v>242</v>
      </c>
      <c r="D125" s="209"/>
      <c r="E125" s="204" t="s">
        <v>404</v>
      </c>
      <c r="F125" s="204"/>
      <c r="G125" s="209"/>
      <c r="H125" s="143">
        <v>5233595.833505</v>
      </c>
      <c r="I125" s="143">
        <v>0</v>
      </c>
      <c r="J125" s="143">
        <v>5233595.833505</v>
      </c>
      <c r="K125" s="143">
        <v>1702687.3939618899</v>
      </c>
      <c r="L125" s="143">
        <v>3530908.4395431103</v>
      </c>
      <c r="M125" s="91">
        <v>32.533796038689914</v>
      </c>
    </row>
    <row r="126" spans="1:13" ht="11.25" customHeight="1" x14ac:dyDescent="0.2">
      <c r="A126" s="48" t="s">
        <v>153</v>
      </c>
      <c r="B126" s="48" t="s">
        <v>153</v>
      </c>
      <c r="C126" s="211" t="s">
        <v>243</v>
      </c>
      <c r="D126" s="209"/>
      <c r="E126" s="214" t="s">
        <v>405</v>
      </c>
      <c r="F126" s="214"/>
      <c r="G126" s="214"/>
      <c r="H126" s="143">
        <v>448395.50512500003</v>
      </c>
      <c r="I126" s="143">
        <v>0</v>
      </c>
      <c r="J126" s="143">
        <v>448395.50512500003</v>
      </c>
      <c r="K126" s="143">
        <v>87266.93976881</v>
      </c>
      <c r="L126" s="143">
        <v>361128.56535619003</v>
      </c>
      <c r="M126" s="91">
        <v>19.462046066782591</v>
      </c>
    </row>
    <row r="127" spans="1:13" ht="11.25" customHeight="1" x14ac:dyDescent="0.2">
      <c r="A127" s="48" t="s">
        <v>153</v>
      </c>
      <c r="B127" s="48" t="s">
        <v>153</v>
      </c>
      <c r="C127" s="211" t="s">
        <v>244</v>
      </c>
      <c r="D127" s="209"/>
      <c r="E127" s="214" t="s">
        <v>406</v>
      </c>
      <c r="F127" s="214"/>
      <c r="G127" s="214"/>
      <c r="H127" s="143">
        <v>324063.78215699998</v>
      </c>
      <c r="I127" s="143">
        <v>0</v>
      </c>
      <c r="J127" s="143">
        <v>324063.78215699998</v>
      </c>
      <c r="K127" s="143">
        <v>175099.70677267</v>
      </c>
      <c r="L127" s="143">
        <v>148964.07538432998</v>
      </c>
      <c r="M127" s="91">
        <v>54.032482620300662</v>
      </c>
    </row>
    <row r="128" spans="1:13" ht="11.25" customHeight="1" x14ac:dyDescent="0.2">
      <c r="A128" s="48" t="s">
        <v>153</v>
      </c>
      <c r="B128" s="48" t="s">
        <v>153</v>
      </c>
      <c r="C128" s="211" t="s">
        <v>245</v>
      </c>
      <c r="D128" s="209"/>
      <c r="E128" s="214" t="s">
        <v>407</v>
      </c>
      <c r="F128" s="214"/>
      <c r="G128" s="214"/>
      <c r="H128" s="143">
        <v>4702120.1318939999</v>
      </c>
      <c r="I128" s="143">
        <v>0</v>
      </c>
      <c r="J128" s="143">
        <v>4702120.1318939999</v>
      </c>
      <c r="K128" s="143">
        <v>1056103.29841635</v>
      </c>
      <c r="L128" s="143">
        <v>3646016.8334776498</v>
      </c>
      <c r="M128" s="91">
        <v>22.460151352852716</v>
      </c>
    </row>
    <row r="129" spans="1:13" x14ac:dyDescent="0.2">
      <c r="A129" s="48" t="s">
        <v>153</v>
      </c>
      <c r="B129" s="48" t="s">
        <v>153</v>
      </c>
      <c r="C129" s="211" t="s">
        <v>246</v>
      </c>
      <c r="D129" s="209"/>
      <c r="E129" s="204" t="s">
        <v>286</v>
      </c>
      <c r="F129" s="204"/>
      <c r="G129" s="209"/>
      <c r="H129" s="143">
        <v>1216147.455053</v>
      </c>
      <c r="I129" s="143">
        <v>29600</v>
      </c>
      <c r="J129" s="143">
        <v>1245747.455053</v>
      </c>
      <c r="K129" s="143">
        <v>275060.48630365002</v>
      </c>
      <c r="L129" s="143">
        <v>970686.96874934994</v>
      </c>
      <c r="M129" s="91">
        <v>22.079955707551306</v>
      </c>
    </row>
    <row r="130" spans="1:13" x14ac:dyDescent="0.2">
      <c r="A130" s="48"/>
      <c r="B130" s="48"/>
      <c r="C130" s="49"/>
      <c r="E130" s="50"/>
      <c r="F130" s="50"/>
      <c r="H130" s="143"/>
      <c r="I130" s="143"/>
      <c r="J130" s="143"/>
      <c r="K130" s="143"/>
      <c r="L130" s="143"/>
      <c r="M130" s="91"/>
    </row>
    <row r="131" spans="1:13" x14ac:dyDescent="0.2">
      <c r="A131" s="202" t="s">
        <v>247</v>
      </c>
      <c r="B131" s="203"/>
      <c r="C131" s="203"/>
      <c r="D131" s="203"/>
      <c r="E131" s="203"/>
      <c r="F131" s="203"/>
      <c r="G131" s="203"/>
      <c r="H131" s="169">
        <v>7908917.9180470007</v>
      </c>
      <c r="I131" s="169">
        <v>0</v>
      </c>
      <c r="J131" s="169">
        <v>7908917.9180470007</v>
      </c>
      <c r="K131" s="169">
        <v>370159.91625933</v>
      </c>
      <c r="L131" s="169">
        <v>7538758.0017876709</v>
      </c>
      <c r="M131" s="87">
        <v>4.6802852184706447</v>
      </c>
    </row>
    <row r="132" spans="1:13" x14ac:dyDescent="0.2">
      <c r="A132" s="47" t="s">
        <v>153</v>
      </c>
      <c r="B132" s="47" t="s">
        <v>153</v>
      </c>
      <c r="C132" s="47" t="s">
        <v>248</v>
      </c>
      <c r="D132" s="210" t="s">
        <v>396</v>
      </c>
      <c r="E132" s="209"/>
      <c r="F132" s="209"/>
      <c r="G132" s="209"/>
      <c r="H132" s="143">
        <v>24997.063324999999</v>
      </c>
      <c r="I132" s="143">
        <v>0</v>
      </c>
      <c r="J132" s="143">
        <v>24997.063324999999</v>
      </c>
      <c r="K132" s="143">
        <v>3163.6451617500002</v>
      </c>
      <c r="L132" s="143">
        <v>21833.41816325</v>
      </c>
      <c r="M132" s="91">
        <v>12.656067317259559</v>
      </c>
    </row>
    <row r="133" spans="1:13" x14ac:dyDescent="0.2">
      <c r="A133" s="47" t="s">
        <v>153</v>
      </c>
      <c r="B133" s="47" t="s">
        <v>153</v>
      </c>
      <c r="C133" s="47" t="s">
        <v>249</v>
      </c>
      <c r="D133" s="210" t="s">
        <v>287</v>
      </c>
      <c r="E133" s="209"/>
      <c r="F133" s="209"/>
      <c r="G133" s="209"/>
      <c r="H133" s="143">
        <v>5495844.5330469999</v>
      </c>
      <c r="I133" s="143">
        <v>0</v>
      </c>
      <c r="J133" s="143">
        <v>5495844.5330469999</v>
      </c>
      <c r="K133" s="143">
        <v>189061.37396563002</v>
      </c>
      <c r="L133" s="143">
        <v>5306783.1590813696</v>
      </c>
      <c r="M133" s="91">
        <v>3.4400786417590097</v>
      </c>
    </row>
    <row r="134" spans="1:13" x14ac:dyDescent="0.2">
      <c r="A134" s="47" t="s">
        <v>153</v>
      </c>
      <c r="B134" s="47" t="s">
        <v>153</v>
      </c>
      <c r="C134" s="47" t="s">
        <v>250</v>
      </c>
      <c r="D134" s="210" t="s">
        <v>397</v>
      </c>
      <c r="E134" s="209"/>
      <c r="F134" s="209"/>
      <c r="G134" s="209"/>
      <c r="H134" s="143">
        <v>117.15888</v>
      </c>
      <c r="I134" s="143">
        <v>0</v>
      </c>
      <c r="J134" s="143">
        <v>117.15888</v>
      </c>
      <c r="K134" s="143">
        <v>0.85465256999999994</v>
      </c>
      <c r="L134" s="143">
        <v>116.30422743</v>
      </c>
      <c r="M134" s="91">
        <v>0.7294816833346307</v>
      </c>
    </row>
    <row r="135" spans="1:13" x14ac:dyDescent="0.2">
      <c r="A135" s="47" t="s">
        <v>153</v>
      </c>
      <c r="B135" s="47" t="s">
        <v>153</v>
      </c>
      <c r="C135" s="47" t="s">
        <v>251</v>
      </c>
      <c r="D135" s="210" t="s">
        <v>288</v>
      </c>
      <c r="E135" s="209"/>
      <c r="F135" s="209"/>
      <c r="G135" s="209"/>
      <c r="H135" s="143">
        <v>267999.27701199998</v>
      </c>
      <c r="I135" s="143">
        <v>0</v>
      </c>
      <c r="J135" s="143">
        <v>267999.27701199998</v>
      </c>
      <c r="K135" s="143">
        <v>77077.317764320003</v>
      </c>
      <c r="L135" s="143">
        <v>190921.95924767997</v>
      </c>
      <c r="M135" s="91">
        <v>28.760270782696466</v>
      </c>
    </row>
    <row r="136" spans="1:13" x14ac:dyDescent="0.2">
      <c r="A136" s="47"/>
      <c r="B136" s="47"/>
      <c r="C136" s="47" t="s">
        <v>507</v>
      </c>
      <c r="D136" s="210" t="s">
        <v>410</v>
      </c>
      <c r="E136" s="209"/>
      <c r="F136" s="209"/>
      <c r="G136" s="209"/>
      <c r="H136" s="143">
        <v>150000</v>
      </c>
      <c r="I136" s="143">
        <v>0</v>
      </c>
      <c r="J136" s="143">
        <v>150000</v>
      </c>
      <c r="K136" s="143">
        <v>0</v>
      </c>
      <c r="L136" s="143">
        <v>150000</v>
      </c>
      <c r="M136" s="91">
        <v>0</v>
      </c>
    </row>
    <row r="137" spans="1:13" x14ac:dyDescent="0.2">
      <c r="A137" s="47" t="s">
        <v>153</v>
      </c>
      <c r="B137" s="47" t="s">
        <v>153</v>
      </c>
      <c r="C137" s="47" t="s">
        <v>252</v>
      </c>
      <c r="D137" s="210" t="s">
        <v>398</v>
      </c>
      <c r="E137" s="209"/>
      <c r="F137" s="209"/>
      <c r="G137" s="209"/>
      <c r="H137" s="143">
        <v>0</v>
      </c>
      <c r="I137" s="143">
        <v>0</v>
      </c>
      <c r="J137" s="143">
        <v>0</v>
      </c>
      <c r="K137" s="143">
        <v>0</v>
      </c>
      <c r="L137" s="143">
        <v>0</v>
      </c>
      <c r="M137" s="91">
        <v>0</v>
      </c>
    </row>
    <row r="138" spans="1:13" x14ac:dyDescent="0.2">
      <c r="A138" s="47" t="s">
        <v>153</v>
      </c>
      <c r="B138" s="47" t="s">
        <v>153</v>
      </c>
      <c r="C138" s="47" t="s">
        <v>253</v>
      </c>
      <c r="D138" s="210" t="s">
        <v>399</v>
      </c>
      <c r="E138" s="209"/>
      <c r="F138" s="209"/>
      <c r="G138" s="209"/>
      <c r="H138" s="143">
        <v>54067.583605</v>
      </c>
      <c r="I138" s="143">
        <v>0</v>
      </c>
      <c r="J138" s="143">
        <v>54067.583605</v>
      </c>
      <c r="K138" s="143">
        <v>0.4</v>
      </c>
      <c r="L138" s="143">
        <v>54067.183604999998</v>
      </c>
      <c r="M138" s="91">
        <v>7.3981482679579057E-4</v>
      </c>
    </row>
    <row r="139" spans="1:13" x14ac:dyDescent="0.2">
      <c r="A139" s="47" t="s">
        <v>153</v>
      </c>
      <c r="B139" s="47" t="s">
        <v>153</v>
      </c>
      <c r="C139" s="47" t="s">
        <v>254</v>
      </c>
      <c r="D139" s="210" t="s">
        <v>400</v>
      </c>
      <c r="E139" s="209"/>
      <c r="F139" s="209"/>
      <c r="G139" s="209"/>
      <c r="H139" s="143">
        <v>186033.18982199999</v>
      </c>
      <c r="I139" s="143">
        <v>0</v>
      </c>
      <c r="J139" s="143">
        <v>186033.18982199999</v>
      </c>
      <c r="K139" s="143">
        <v>67714.568450070001</v>
      </c>
      <c r="L139" s="143">
        <v>118318.62137192998</v>
      </c>
      <c r="M139" s="91">
        <v>36.399186895016186</v>
      </c>
    </row>
    <row r="140" spans="1:13" x14ac:dyDescent="0.2">
      <c r="A140" s="47" t="s">
        <v>153</v>
      </c>
      <c r="B140" s="47" t="s">
        <v>153</v>
      </c>
      <c r="C140" s="47" t="s">
        <v>255</v>
      </c>
      <c r="D140" s="210" t="s">
        <v>401</v>
      </c>
      <c r="E140" s="209"/>
      <c r="F140" s="209"/>
      <c r="G140" s="209"/>
      <c r="H140" s="143">
        <v>20321.428</v>
      </c>
      <c r="I140" s="143">
        <v>0</v>
      </c>
      <c r="J140" s="143">
        <v>20321.428</v>
      </c>
      <c r="K140" s="143">
        <v>5130.6055969999998</v>
      </c>
      <c r="L140" s="143">
        <v>15190.822403</v>
      </c>
      <c r="M140" s="91">
        <v>25.247269025582259</v>
      </c>
    </row>
    <row r="141" spans="1:13" x14ac:dyDescent="0.2">
      <c r="A141" s="47" t="s">
        <v>153</v>
      </c>
      <c r="B141" s="47" t="s">
        <v>153</v>
      </c>
      <c r="C141" s="47" t="s">
        <v>256</v>
      </c>
      <c r="D141" s="210" t="s">
        <v>402</v>
      </c>
      <c r="E141" s="209"/>
      <c r="F141" s="209"/>
      <c r="G141" s="209"/>
      <c r="H141" s="143">
        <v>5600</v>
      </c>
      <c r="I141" s="143">
        <v>0</v>
      </c>
      <c r="J141" s="143">
        <v>5600</v>
      </c>
      <c r="K141" s="143">
        <v>13398.15099932</v>
      </c>
      <c r="L141" s="143">
        <v>-7798.1509993199998</v>
      </c>
      <c r="M141" s="91">
        <v>239.25269641642853</v>
      </c>
    </row>
    <row r="142" spans="1:13" x14ac:dyDescent="0.2">
      <c r="A142" s="47" t="s">
        <v>153</v>
      </c>
      <c r="B142" s="47" t="s">
        <v>153</v>
      </c>
      <c r="C142" s="47" t="s">
        <v>257</v>
      </c>
      <c r="D142" s="210" t="s">
        <v>403</v>
      </c>
      <c r="E142" s="209"/>
      <c r="F142" s="209"/>
      <c r="G142" s="209"/>
      <c r="H142" s="143">
        <v>1703937.684356</v>
      </c>
      <c r="I142" s="143">
        <v>0</v>
      </c>
      <c r="J142" s="143">
        <v>1703937.684356</v>
      </c>
      <c r="K142" s="143">
        <v>14612.99966867</v>
      </c>
      <c r="L142" s="143">
        <v>1689324.6846873302</v>
      </c>
      <c r="M142" s="91">
        <v>0.85760176577073333</v>
      </c>
    </row>
    <row r="143" spans="1:13" x14ac:dyDescent="0.2">
      <c r="A143" s="47"/>
      <c r="B143" s="47"/>
      <c r="C143" s="47"/>
      <c r="D143" s="47"/>
      <c r="H143" s="143"/>
      <c r="I143" s="143"/>
      <c r="J143" s="143"/>
      <c r="K143" s="143"/>
      <c r="L143" s="143"/>
      <c r="M143" s="91"/>
    </row>
    <row r="144" spans="1:13" x14ac:dyDescent="0.2">
      <c r="A144" s="202" t="s">
        <v>267</v>
      </c>
      <c r="B144" s="215"/>
      <c r="C144" s="215"/>
      <c r="D144" s="215"/>
      <c r="E144" s="215"/>
      <c r="F144" s="215"/>
      <c r="G144" s="215"/>
      <c r="H144" s="169">
        <v>1037335.43535</v>
      </c>
      <c r="I144" s="169">
        <v>0</v>
      </c>
      <c r="J144" s="169">
        <v>1037335.43535</v>
      </c>
      <c r="K144" s="169">
        <v>291880.23891205998</v>
      </c>
      <c r="L144" s="169">
        <v>745455.19643794</v>
      </c>
      <c r="M144" s="87">
        <v>28.137498148183738</v>
      </c>
    </row>
    <row r="145" spans="1:13" x14ac:dyDescent="0.2">
      <c r="A145" s="46"/>
      <c r="B145" s="59"/>
      <c r="C145" s="80" t="s">
        <v>303</v>
      </c>
      <c r="D145" s="81" t="s">
        <v>304</v>
      </c>
      <c r="E145" s="59"/>
      <c r="F145" s="59"/>
      <c r="G145" s="59"/>
      <c r="H145" s="143">
        <v>67637.100000000006</v>
      </c>
      <c r="I145" s="143">
        <v>0</v>
      </c>
      <c r="J145" s="143">
        <v>67637.100000000006</v>
      </c>
      <c r="K145" s="143">
        <v>2801.7855807199999</v>
      </c>
      <c r="L145" s="143">
        <v>64835.314419280003</v>
      </c>
      <c r="M145" s="91">
        <v>4.1423798192412145</v>
      </c>
    </row>
    <row r="146" spans="1:13" x14ac:dyDescent="0.2">
      <c r="A146" s="46"/>
      <c r="B146" s="59"/>
      <c r="C146" s="80" t="s">
        <v>305</v>
      </c>
      <c r="D146" s="81" t="s">
        <v>306</v>
      </c>
      <c r="E146" s="59"/>
      <c r="F146" s="59"/>
      <c r="G146" s="59"/>
      <c r="H146" s="143">
        <v>401315.696</v>
      </c>
      <c r="I146" s="143">
        <v>0</v>
      </c>
      <c r="J146" s="143">
        <v>401315.696</v>
      </c>
      <c r="K146" s="143">
        <v>108421.734392</v>
      </c>
      <c r="L146" s="143">
        <v>292893.96160799998</v>
      </c>
      <c r="M146" s="91">
        <v>27.016569616554442</v>
      </c>
    </row>
    <row r="147" spans="1:13" x14ac:dyDescent="0.2">
      <c r="A147" s="46"/>
      <c r="B147" s="59"/>
      <c r="C147" s="80" t="s">
        <v>307</v>
      </c>
      <c r="D147" s="81" t="s">
        <v>308</v>
      </c>
      <c r="E147" s="59"/>
      <c r="F147" s="59"/>
      <c r="G147" s="59"/>
      <c r="H147" s="143">
        <v>0</v>
      </c>
      <c r="I147" s="143">
        <v>0</v>
      </c>
      <c r="J147" s="143">
        <v>0</v>
      </c>
      <c r="K147" s="143">
        <v>91673.54222042</v>
      </c>
      <c r="L147" s="143">
        <v>-91673.54222042</v>
      </c>
      <c r="M147" s="91">
        <v>0</v>
      </c>
    </row>
    <row r="148" spans="1:13" x14ac:dyDescent="0.2">
      <c r="A148" s="46"/>
      <c r="B148" s="59"/>
      <c r="C148" s="80" t="s">
        <v>309</v>
      </c>
      <c r="D148" s="81" t="s">
        <v>310</v>
      </c>
      <c r="E148" s="59"/>
      <c r="F148" s="59"/>
      <c r="G148" s="59"/>
      <c r="H148" s="143">
        <v>103146.848</v>
      </c>
      <c r="I148" s="143">
        <v>0</v>
      </c>
      <c r="J148" s="143">
        <v>103146.848</v>
      </c>
      <c r="K148" s="143">
        <v>8947.6023260000002</v>
      </c>
      <c r="L148" s="143">
        <v>94199.245674000005</v>
      </c>
      <c r="M148" s="91">
        <v>8.6746250607677329</v>
      </c>
    </row>
    <row r="149" spans="1:13" x14ac:dyDescent="0.2">
      <c r="A149" s="46"/>
      <c r="B149" s="59"/>
      <c r="C149" s="80" t="s">
        <v>311</v>
      </c>
      <c r="D149" s="81" t="s">
        <v>312</v>
      </c>
      <c r="E149" s="59"/>
      <c r="F149" s="59"/>
      <c r="G149" s="59"/>
      <c r="H149" s="143">
        <v>0</v>
      </c>
      <c r="I149" s="143">
        <v>0</v>
      </c>
      <c r="J149" s="143">
        <v>0</v>
      </c>
      <c r="K149" s="143">
        <v>25.87999525</v>
      </c>
      <c r="L149" s="143">
        <v>-25.87999525</v>
      </c>
      <c r="M149" s="91">
        <v>0</v>
      </c>
    </row>
    <row r="150" spans="1:13" x14ac:dyDescent="0.2">
      <c r="A150" s="46"/>
      <c r="B150" s="59"/>
      <c r="C150" s="80" t="s">
        <v>313</v>
      </c>
      <c r="D150" s="81" t="s">
        <v>314</v>
      </c>
      <c r="E150" s="59"/>
      <c r="F150" s="59"/>
      <c r="G150" s="59"/>
      <c r="H150" s="143">
        <v>210825.52299999999</v>
      </c>
      <c r="I150" s="143">
        <v>0</v>
      </c>
      <c r="J150" s="143">
        <v>210825.52299999999</v>
      </c>
      <c r="K150" s="143">
        <v>36023.840163000001</v>
      </c>
      <c r="L150" s="143">
        <v>174801.682837</v>
      </c>
      <c r="M150" s="91">
        <v>17.087039391810261</v>
      </c>
    </row>
    <row r="151" spans="1:13" x14ac:dyDescent="0.2">
      <c r="A151" s="46"/>
      <c r="B151" s="59"/>
      <c r="C151" s="80" t="s">
        <v>315</v>
      </c>
      <c r="D151" s="81" t="s">
        <v>316</v>
      </c>
      <c r="E151" s="59"/>
      <c r="F151" s="59"/>
      <c r="G151" s="59"/>
      <c r="H151" s="143">
        <v>72526.419450999994</v>
      </c>
      <c r="I151" s="143">
        <v>0</v>
      </c>
      <c r="J151" s="143">
        <v>72526.419450999994</v>
      </c>
      <c r="K151" s="143">
        <v>17394.596246000001</v>
      </c>
      <c r="L151" s="143">
        <v>55131.823204999993</v>
      </c>
      <c r="M151" s="91">
        <v>23.983806697850383</v>
      </c>
    </row>
    <row r="152" spans="1:13" x14ac:dyDescent="0.2">
      <c r="A152" s="46"/>
      <c r="B152" s="59"/>
      <c r="C152" s="80" t="s">
        <v>317</v>
      </c>
      <c r="D152" s="81" t="s">
        <v>318</v>
      </c>
      <c r="E152" s="59"/>
      <c r="F152" s="59"/>
      <c r="G152" s="59"/>
      <c r="H152" s="143">
        <v>121996.691825</v>
      </c>
      <c r="I152" s="143">
        <v>0</v>
      </c>
      <c r="J152" s="143">
        <v>121996.691825</v>
      </c>
      <c r="K152" s="143">
        <v>24120.09352002</v>
      </c>
      <c r="L152" s="143">
        <v>97876.598304979998</v>
      </c>
      <c r="M152" s="91">
        <v>19.77110457603181</v>
      </c>
    </row>
    <row r="153" spans="1:13" x14ac:dyDescent="0.2">
      <c r="A153" s="46"/>
      <c r="B153" s="59"/>
      <c r="C153" s="80" t="s">
        <v>319</v>
      </c>
      <c r="D153" s="81" t="s">
        <v>320</v>
      </c>
      <c r="E153" s="59"/>
      <c r="F153" s="59"/>
      <c r="G153" s="59"/>
      <c r="H153" s="143">
        <v>19843.806444000002</v>
      </c>
      <c r="I153" s="143">
        <v>0</v>
      </c>
      <c r="J153" s="143">
        <v>19843.806444000002</v>
      </c>
      <c r="K153" s="143">
        <v>0</v>
      </c>
      <c r="L153" s="143">
        <v>19843.806444000002</v>
      </c>
      <c r="M153" s="91">
        <v>0</v>
      </c>
    </row>
    <row r="154" spans="1:13" x14ac:dyDescent="0.2">
      <c r="A154" s="46"/>
      <c r="B154" s="59"/>
      <c r="C154" s="80" t="s">
        <v>321</v>
      </c>
      <c r="D154" s="81" t="s">
        <v>322</v>
      </c>
      <c r="E154" s="59"/>
      <c r="F154" s="59"/>
      <c r="G154" s="59"/>
      <c r="H154" s="143">
        <v>667.83908099999996</v>
      </c>
      <c r="I154" s="143">
        <v>0</v>
      </c>
      <c r="J154" s="143">
        <v>667.83908099999996</v>
      </c>
      <c r="K154" s="143">
        <v>0</v>
      </c>
      <c r="L154" s="143">
        <v>667.83908099999996</v>
      </c>
      <c r="M154" s="91">
        <v>0</v>
      </c>
    </row>
    <row r="155" spans="1:13" x14ac:dyDescent="0.2">
      <c r="A155" s="46"/>
      <c r="B155" s="59"/>
      <c r="C155" s="80" t="s">
        <v>323</v>
      </c>
      <c r="D155" s="81" t="s">
        <v>324</v>
      </c>
      <c r="E155" s="59"/>
      <c r="F155" s="59"/>
      <c r="G155" s="59"/>
      <c r="H155" s="143">
        <v>39375.511549000003</v>
      </c>
      <c r="I155" s="143">
        <v>0</v>
      </c>
      <c r="J155" s="143">
        <v>39375.511549000003</v>
      </c>
      <c r="K155" s="143">
        <v>2471.1644686499999</v>
      </c>
      <c r="L155" s="143">
        <v>36904.347080350002</v>
      </c>
      <c r="M155" s="91">
        <v>6.2758917190823356</v>
      </c>
    </row>
    <row r="156" spans="1:13" x14ac:dyDescent="0.2">
      <c r="A156" s="46"/>
      <c r="B156" s="59"/>
      <c r="C156" s="59"/>
      <c r="D156" s="59"/>
      <c r="E156" s="59"/>
      <c r="F156" s="59"/>
      <c r="G156" s="59"/>
      <c r="H156" s="143"/>
      <c r="I156" s="143"/>
      <c r="J156" s="143"/>
      <c r="K156" s="143"/>
      <c r="L156" s="143"/>
      <c r="M156" s="91"/>
    </row>
    <row r="157" spans="1:13" x14ac:dyDescent="0.2">
      <c r="A157" s="202" t="s">
        <v>268</v>
      </c>
      <c r="B157" s="215"/>
      <c r="C157" s="215"/>
      <c r="D157" s="215"/>
      <c r="E157" s="215"/>
      <c r="F157" s="215"/>
      <c r="G157" s="215"/>
      <c r="H157" s="169">
        <v>6309458.6508280002</v>
      </c>
      <c r="I157" s="169">
        <v>0</v>
      </c>
      <c r="J157" s="169">
        <v>6309458.6508280002</v>
      </c>
      <c r="K157" s="169">
        <v>1445766.30558241</v>
      </c>
      <c r="L157" s="169">
        <v>4863692.3452455904</v>
      </c>
      <c r="M157" s="87">
        <v>22.914268649540634</v>
      </c>
    </row>
    <row r="158" spans="1:13" x14ac:dyDescent="0.2">
      <c r="A158" s="46"/>
      <c r="B158" s="59"/>
      <c r="C158" s="47" t="s">
        <v>325</v>
      </c>
      <c r="D158" s="79" t="s">
        <v>285</v>
      </c>
      <c r="E158" s="59"/>
      <c r="F158" s="59"/>
      <c r="G158" s="59"/>
      <c r="H158" s="143">
        <v>6309458.6508280002</v>
      </c>
      <c r="I158" s="143">
        <v>0</v>
      </c>
      <c r="J158" s="143">
        <v>6309458.6508280002</v>
      </c>
      <c r="K158" s="143">
        <v>1445766.30558241</v>
      </c>
      <c r="L158" s="143">
        <v>4863692.3452455904</v>
      </c>
      <c r="M158" s="91">
        <v>22.914268649540634</v>
      </c>
    </row>
    <row r="159" spans="1:13" x14ac:dyDescent="0.2">
      <c r="A159" s="46"/>
      <c r="B159" s="59"/>
      <c r="C159" s="47" t="s">
        <v>326</v>
      </c>
      <c r="D159" s="79" t="s">
        <v>327</v>
      </c>
      <c r="E159" s="59"/>
      <c r="F159" s="59"/>
      <c r="G159" s="59"/>
      <c r="H159" s="143">
        <v>6309458.6508280002</v>
      </c>
      <c r="I159" s="143">
        <v>0</v>
      </c>
      <c r="J159" s="143">
        <v>6309458.6508280002</v>
      </c>
      <c r="K159" s="143">
        <v>1445766.30558241</v>
      </c>
      <c r="L159" s="143">
        <v>4863692.3452455904</v>
      </c>
      <c r="M159" s="91">
        <v>22.914268649540634</v>
      </c>
    </row>
    <row r="160" spans="1:13" x14ac:dyDescent="0.2">
      <c r="A160" s="46"/>
      <c r="B160" s="59"/>
      <c r="C160" s="47" t="s">
        <v>328</v>
      </c>
      <c r="D160" s="79" t="s">
        <v>329</v>
      </c>
      <c r="E160" s="59"/>
      <c r="F160" s="59"/>
      <c r="G160" s="59"/>
      <c r="H160" s="143">
        <v>4133370.6068279999</v>
      </c>
      <c r="I160" s="143">
        <v>0</v>
      </c>
      <c r="J160" s="143">
        <v>4133370.6068279999</v>
      </c>
      <c r="K160" s="143">
        <v>961133.13264125003</v>
      </c>
      <c r="L160" s="143">
        <v>3172237.4741867501</v>
      </c>
      <c r="M160" s="91">
        <v>23.253011260435599</v>
      </c>
    </row>
    <row r="161" spans="1:13" x14ac:dyDescent="0.2">
      <c r="A161" s="46"/>
      <c r="B161" s="59"/>
      <c r="C161" s="47" t="s">
        <v>330</v>
      </c>
      <c r="D161" s="79" t="s">
        <v>331</v>
      </c>
      <c r="E161" s="59"/>
      <c r="F161" s="59"/>
      <c r="G161" s="59"/>
      <c r="H161" s="143">
        <v>1898339.044</v>
      </c>
      <c r="I161" s="143">
        <v>0</v>
      </c>
      <c r="J161" s="143">
        <v>1898339.044</v>
      </c>
      <c r="K161" s="143">
        <v>419577.39639696002</v>
      </c>
      <c r="L161" s="143">
        <v>1478761.6476030401</v>
      </c>
      <c r="M161" s="91">
        <v>22.102342451581585</v>
      </c>
    </row>
    <row r="162" spans="1:13" x14ac:dyDescent="0.2">
      <c r="A162" s="46"/>
      <c r="B162" s="59"/>
      <c r="C162" s="47" t="s">
        <v>332</v>
      </c>
      <c r="D162" s="79" t="s">
        <v>333</v>
      </c>
      <c r="E162" s="59"/>
      <c r="F162" s="59"/>
      <c r="G162" s="59"/>
      <c r="H162" s="143">
        <v>277749</v>
      </c>
      <c r="I162" s="143">
        <v>0</v>
      </c>
      <c r="J162" s="143">
        <v>277749</v>
      </c>
      <c r="K162" s="143">
        <v>65055.776544199995</v>
      </c>
      <c r="L162" s="143">
        <v>212693.22345580001</v>
      </c>
      <c r="M162" s="91">
        <v>23.422506127546811</v>
      </c>
    </row>
    <row r="163" spans="1:13" x14ac:dyDescent="0.2">
      <c r="A163" s="48"/>
      <c r="H163" s="143"/>
      <c r="I163" s="143"/>
      <c r="J163" s="143"/>
      <c r="K163" s="143"/>
      <c r="L163" s="143"/>
      <c r="M163" s="91"/>
    </row>
    <row r="164" spans="1:13" x14ac:dyDescent="0.2">
      <c r="A164" s="213" t="s">
        <v>258</v>
      </c>
      <c r="B164" s="201"/>
      <c r="C164" s="201"/>
      <c r="D164" s="201"/>
      <c r="E164" s="201"/>
      <c r="F164" s="201"/>
      <c r="G164" s="201"/>
      <c r="H164" s="168">
        <v>541699198.92043602</v>
      </c>
      <c r="I164" s="168">
        <v>8712151.7218120005</v>
      </c>
      <c r="J164" s="168">
        <v>550411350.64224803</v>
      </c>
      <c r="K164" s="168">
        <v>145871018.47828484</v>
      </c>
      <c r="L164" s="168">
        <v>404540332.1639632</v>
      </c>
      <c r="M164" s="89">
        <v>26.502182105815059</v>
      </c>
    </row>
    <row r="165" spans="1:13" x14ac:dyDescent="0.2">
      <c r="A165" s="15" t="s">
        <v>260</v>
      </c>
      <c r="B165" s="37"/>
      <c r="C165" s="37"/>
      <c r="D165" s="37"/>
      <c r="E165" s="37"/>
      <c r="F165" s="37"/>
      <c r="G165" s="37"/>
      <c r="H165" s="37"/>
      <c r="I165" s="37"/>
      <c r="J165" s="52"/>
      <c r="K165" s="37"/>
      <c r="L165" s="53"/>
      <c r="M165" s="84"/>
    </row>
    <row r="166" spans="1:13" ht="30.75" customHeight="1" x14ac:dyDescent="0.2">
      <c r="A166" s="182" t="s">
        <v>500</v>
      </c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s="43" customForma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54"/>
      <c r="K168" s="2"/>
      <c r="M168" s="6"/>
    </row>
    <row r="169" spans="1:13" s="43" customForma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54"/>
      <c r="K169" s="2"/>
      <c r="M169" s="6"/>
    </row>
    <row r="170" spans="1:13" s="43" customForma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54"/>
      <c r="K170" s="2"/>
      <c r="M170" s="6"/>
    </row>
    <row r="171" spans="1:13" x14ac:dyDescent="0.2">
      <c r="J171" s="54"/>
    </row>
    <row r="172" spans="1:13" x14ac:dyDescent="0.2">
      <c r="J172" s="54"/>
    </row>
    <row r="173" spans="1:13" x14ac:dyDescent="0.2">
      <c r="J173" s="54"/>
    </row>
    <row r="174" spans="1:13" x14ac:dyDescent="0.2">
      <c r="J174" s="54"/>
    </row>
  </sheetData>
  <mergeCells count="216">
    <mergeCell ref="D137:G137"/>
    <mergeCell ref="A157:G157"/>
    <mergeCell ref="A164:G164"/>
    <mergeCell ref="A166:M166"/>
    <mergeCell ref="H9:J9"/>
    <mergeCell ref="K9:K10"/>
    <mergeCell ref="L9:L10"/>
    <mergeCell ref="M9:M10"/>
    <mergeCell ref="E126:G126"/>
    <mergeCell ref="E127:G127"/>
    <mergeCell ref="D138:G138"/>
    <mergeCell ref="D139:G139"/>
    <mergeCell ref="D140:G140"/>
    <mergeCell ref="D141:G141"/>
    <mergeCell ref="D142:G142"/>
    <mergeCell ref="A144:G144"/>
    <mergeCell ref="A131:G131"/>
    <mergeCell ref="D132:G132"/>
    <mergeCell ref="D133:G133"/>
    <mergeCell ref="D134:G134"/>
    <mergeCell ref="D135:G135"/>
    <mergeCell ref="D136:G136"/>
    <mergeCell ref="C127:D127"/>
    <mergeCell ref="C128:D128"/>
    <mergeCell ref="C129:D129"/>
    <mergeCell ref="E129:G129"/>
    <mergeCell ref="E128:G128"/>
    <mergeCell ref="D123:G123"/>
    <mergeCell ref="C124:D124"/>
    <mergeCell ref="E124:G124"/>
    <mergeCell ref="C125:D125"/>
    <mergeCell ref="E125:G125"/>
    <mergeCell ref="C126:D126"/>
    <mergeCell ref="D116:E116"/>
    <mergeCell ref="F116:G116"/>
    <mergeCell ref="D117:E117"/>
    <mergeCell ref="F117:G117"/>
    <mergeCell ref="A120:G120"/>
    <mergeCell ref="A122:G122"/>
    <mergeCell ref="D113:E113"/>
    <mergeCell ref="F113:G113"/>
    <mergeCell ref="D114:E114"/>
    <mergeCell ref="F114:G114"/>
    <mergeCell ref="D115:E115"/>
    <mergeCell ref="F115:G115"/>
    <mergeCell ref="D118:E118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6:E66"/>
    <mergeCell ref="F66:G66"/>
    <mergeCell ref="A68:G68"/>
    <mergeCell ref="D69:E69"/>
    <mergeCell ref="F69:G69"/>
    <mergeCell ref="D70:E70"/>
    <mergeCell ref="F70:G70"/>
    <mergeCell ref="D60:G60"/>
    <mergeCell ref="D61:G61"/>
    <mergeCell ref="D62:G62"/>
    <mergeCell ref="A64:G64"/>
    <mergeCell ref="D65:E65"/>
    <mergeCell ref="F65:G65"/>
    <mergeCell ref="D54:G54"/>
    <mergeCell ref="D55:G55"/>
    <mergeCell ref="D56:G56"/>
    <mergeCell ref="D57:G57"/>
    <mergeCell ref="D58:G58"/>
    <mergeCell ref="D59:G59"/>
    <mergeCell ref="C47:D47"/>
    <mergeCell ref="E47:G47"/>
    <mergeCell ref="A49:G49"/>
    <mergeCell ref="A51:G51"/>
    <mergeCell ref="D52:G52"/>
    <mergeCell ref="D53:G53"/>
    <mergeCell ref="C44:D44"/>
    <mergeCell ref="E44:G44"/>
    <mergeCell ref="C45:D45"/>
    <mergeCell ref="E45:G45"/>
    <mergeCell ref="C46:D46"/>
    <mergeCell ref="E46:G46"/>
    <mergeCell ref="D38:E38"/>
    <mergeCell ref="F38:G38"/>
    <mergeCell ref="D39:E39"/>
    <mergeCell ref="F39:G39"/>
    <mergeCell ref="D42:G42"/>
    <mergeCell ref="C43:D43"/>
    <mergeCell ref="E43:G43"/>
    <mergeCell ref="D37:E37"/>
    <mergeCell ref="F37:G37"/>
    <mergeCell ref="D41:E41"/>
    <mergeCell ref="F41:G41"/>
    <mergeCell ref="D34:E34"/>
    <mergeCell ref="F34:G34"/>
    <mergeCell ref="D35:E35"/>
    <mergeCell ref="F35:G35"/>
    <mergeCell ref="D36:E36"/>
    <mergeCell ref="F36:G36"/>
    <mergeCell ref="D40:E40"/>
    <mergeCell ref="D26:E26"/>
    <mergeCell ref="F26:G26"/>
    <mergeCell ref="D23:E23"/>
    <mergeCell ref="F23:G23"/>
    <mergeCell ref="C24:D24"/>
    <mergeCell ref="E24:G24"/>
    <mergeCell ref="D25:E25"/>
    <mergeCell ref="F25:G25"/>
    <mergeCell ref="D22:E22"/>
    <mergeCell ref="F22:G22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A16:G16"/>
    <mergeCell ref="D17:G17"/>
    <mergeCell ref="C18:D18"/>
    <mergeCell ref="E18:G18"/>
    <mergeCell ref="D19:E19"/>
    <mergeCell ref="F19:G19"/>
    <mergeCell ref="A8:G8"/>
  </mergeCells>
  <phoneticPr fontId="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B1:K24"/>
  <sheetViews>
    <sheetView showGridLines="0" workbookViewId="0">
      <selection activeCell="F5" sqref="F5"/>
    </sheetView>
  </sheetViews>
  <sheetFormatPr baseColWidth="10" defaultRowHeight="12.75" x14ac:dyDescent="0.2"/>
  <cols>
    <col min="1" max="1" width="11.42578125" style="146" customWidth="1"/>
    <col min="2" max="2" width="12.140625" style="146" bestFit="1" customWidth="1"/>
    <col min="3" max="3" width="32.85546875" style="146" customWidth="1"/>
    <col min="4" max="4" width="0" style="146" hidden="1" customWidth="1"/>
    <col min="5" max="5" width="11.5703125" style="146" hidden="1" customWidth="1"/>
    <col min="6" max="6" width="11.7109375" style="146" bestFit="1" customWidth="1"/>
    <col min="7" max="7" width="11.7109375" style="146" customWidth="1"/>
    <col min="8" max="8" width="10.42578125" style="146" customWidth="1"/>
    <col min="9" max="9" width="9" style="146" bestFit="1" customWidth="1"/>
    <col min="10" max="10" width="9.140625" style="146" customWidth="1"/>
    <col min="11" max="11" width="12.28515625" style="146" bestFit="1" customWidth="1"/>
    <col min="12" max="260" width="11.42578125" style="146"/>
    <col min="261" max="261" width="44.7109375" style="146" customWidth="1"/>
    <col min="262" max="265" width="11.42578125" style="146"/>
    <col min="266" max="266" width="13.28515625" style="146" customWidth="1"/>
    <col min="267" max="267" width="14.5703125" style="146" customWidth="1"/>
    <col min="268" max="516" width="11.42578125" style="146"/>
    <col min="517" max="517" width="44.7109375" style="146" customWidth="1"/>
    <col min="518" max="521" width="11.42578125" style="146"/>
    <col min="522" max="522" width="13.28515625" style="146" customWidth="1"/>
    <col min="523" max="523" width="14.5703125" style="146" customWidth="1"/>
    <col min="524" max="772" width="11.42578125" style="146"/>
    <col min="773" max="773" width="44.7109375" style="146" customWidth="1"/>
    <col min="774" max="777" width="11.42578125" style="146"/>
    <col min="778" max="778" width="13.28515625" style="146" customWidth="1"/>
    <col min="779" max="779" width="14.5703125" style="146" customWidth="1"/>
    <col min="780" max="1028" width="11.42578125" style="146"/>
    <col min="1029" max="1029" width="44.7109375" style="146" customWidth="1"/>
    <col min="1030" max="1033" width="11.42578125" style="146"/>
    <col min="1034" max="1034" width="13.28515625" style="146" customWidth="1"/>
    <col min="1035" max="1035" width="14.5703125" style="146" customWidth="1"/>
    <col min="1036" max="1284" width="11.42578125" style="146"/>
    <col min="1285" max="1285" width="44.7109375" style="146" customWidth="1"/>
    <col min="1286" max="1289" width="11.42578125" style="146"/>
    <col min="1290" max="1290" width="13.28515625" style="146" customWidth="1"/>
    <col min="1291" max="1291" width="14.5703125" style="146" customWidth="1"/>
    <col min="1292" max="1540" width="11.42578125" style="146"/>
    <col min="1541" max="1541" width="44.7109375" style="146" customWidth="1"/>
    <col min="1542" max="1545" width="11.42578125" style="146"/>
    <col min="1546" max="1546" width="13.28515625" style="146" customWidth="1"/>
    <col min="1547" max="1547" width="14.5703125" style="146" customWidth="1"/>
    <col min="1548" max="1796" width="11.42578125" style="146"/>
    <col min="1797" max="1797" width="44.7109375" style="146" customWidth="1"/>
    <col min="1798" max="1801" width="11.42578125" style="146"/>
    <col min="1802" max="1802" width="13.28515625" style="146" customWidth="1"/>
    <col min="1803" max="1803" width="14.5703125" style="146" customWidth="1"/>
    <col min="1804" max="2052" width="11.42578125" style="146"/>
    <col min="2053" max="2053" width="44.7109375" style="146" customWidth="1"/>
    <col min="2054" max="2057" width="11.42578125" style="146"/>
    <col min="2058" max="2058" width="13.28515625" style="146" customWidth="1"/>
    <col min="2059" max="2059" width="14.5703125" style="146" customWidth="1"/>
    <col min="2060" max="2308" width="11.42578125" style="146"/>
    <col min="2309" max="2309" width="44.7109375" style="146" customWidth="1"/>
    <col min="2310" max="2313" width="11.42578125" style="146"/>
    <col min="2314" max="2314" width="13.28515625" style="146" customWidth="1"/>
    <col min="2315" max="2315" width="14.5703125" style="146" customWidth="1"/>
    <col min="2316" max="2564" width="11.42578125" style="146"/>
    <col min="2565" max="2565" width="44.7109375" style="146" customWidth="1"/>
    <col min="2566" max="2569" width="11.42578125" style="146"/>
    <col min="2570" max="2570" width="13.28515625" style="146" customWidth="1"/>
    <col min="2571" max="2571" width="14.5703125" style="146" customWidth="1"/>
    <col min="2572" max="2820" width="11.42578125" style="146"/>
    <col min="2821" max="2821" width="44.7109375" style="146" customWidth="1"/>
    <col min="2822" max="2825" width="11.42578125" style="146"/>
    <col min="2826" max="2826" width="13.28515625" style="146" customWidth="1"/>
    <col min="2827" max="2827" width="14.5703125" style="146" customWidth="1"/>
    <col min="2828" max="3076" width="11.42578125" style="146"/>
    <col min="3077" max="3077" width="44.7109375" style="146" customWidth="1"/>
    <col min="3078" max="3081" width="11.42578125" style="146"/>
    <col min="3082" max="3082" width="13.28515625" style="146" customWidth="1"/>
    <col min="3083" max="3083" width="14.5703125" style="146" customWidth="1"/>
    <col min="3084" max="3332" width="11.42578125" style="146"/>
    <col min="3333" max="3333" width="44.7109375" style="146" customWidth="1"/>
    <col min="3334" max="3337" width="11.42578125" style="146"/>
    <col min="3338" max="3338" width="13.28515625" style="146" customWidth="1"/>
    <col min="3339" max="3339" width="14.5703125" style="146" customWidth="1"/>
    <col min="3340" max="3588" width="11.42578125" style="146"/>
    <col min="3589" max="3589" width="44.7109375" style="146" customWidth="1"/>
    <col min="3590" max="3593" width="11.42578125" style="146"/>
    <col min="3594" max="3594" width="13.28515625" style="146" customWidth="1"/>
    <col min="3595" max="3595" width="14.5703125" style="146" customWidth="1"/>
    <col min="3596" max="3844" width="11.42578125" style="146"/>
    <col min="3845" max="3845" width="44.7109375" style="146" customWidth="1"/>
    <col min="3846" max="3849" width="11.42578125" style="146"/>
    <col min="3850" max="3850" width="13.28515625" style="146" customWidth="1"/>
    <col min="3851" max="3851" width="14.5703125" style="146" customWidth="1"/>
    <col min="3852" max="4100" width="11.42578125" style="146"/>
    <col min="4101" max="4101" width="44.7109375" style="146" customWidth="1"/>
    <col min="4102" max="4105" width="11.42578125" style="146"/>
    <col min="4106" max="4106" width="13.28515625" style="146" customWidth="1"/>
    <col min="4107" max="4107" width="14.5703125" style="146" customWidth="1"/>
    <col min="4108" max="4356" width="11.42578125" style="146"/>
    <col min="4357" max="4357" width="44.7109375" style="146" customWidth="1"/>
    <col min="4358" max="4361" width="11.42578125" style="146"/>
    <col min="4362" max="4362" width="13.28515625" style="146" customWidth="1"/>
    <col min="4363" max="4363" width="14.5703125" style="146" customWidth="1"/>
    <col min="4364" max="4612" width="11.42578125" style="146"/>
    <col min="4613" max="4613" width="44.7109375" style="146" customWidth="1"/>
    <col min="4614" max="4617" width="11.42578125" style="146"/>
    <col min="4618" max="4618" width="13.28515625" style="146" customWidth="1"/>
    <col min="4619" max="4619" width="14.5703125" style="146" customWidth="1"/>
    <col min="4620" max="4868" width="11.42578125" style="146"/>
    <col min="4869" max="4869" width="44.7109375" style="146" customWidth="1"/>
    <col min="4870" max="4873" width="11.42578125" style="146"/>
    <col min="4874" max="4874" width="13.28515625" style="146" customWidth="1"/>
    <col min="4875" max="4875" width="14.5703125" style="146" customWidth="1"/>
    <col min="4876" max="5124" width="11.42578125" style="146"/>
    <col min="5125" max="5125" width="44.7109375" style="146" customWidth="1"/>
    <col min="5126" max="5129" width="11.42578125" style="146"/>
    <col min="5130" max="5130" width="13.28515625" style="146" customWidth="1"/>
    <col min="5131" max="5131" width="14.5703125" style="146" customWidth="1"/>
    <col min="5132" max="5380" width="11.42578125" style="146"/>
    <col min="5381" max="5381" width="44.7109375" style="146" customWidth="1"/>
    <col min="5382" max="5385" width="11.42578125" style="146"/>
    <col min="5386" max="5386" width="13.28515625" style="146" customWidth="1"/>
    <col min="5387" max="5387" width="14.5703125" style="146" customWidth="1"/>
    <col min="5388" max="5636" width="11.42578125" style="146"/>
    <col min="5637" max="5637" width="44.7109375" style="146" customWidth="1"/>
    <col min="5638" max="5641" width="11.42578125" style="146"/>
    <col min="5642" max="5642" width="13.28515625" style="146" customWidth="1"/>
    <col min="5643" max="5643" width="14.5703125" style="146" customWidth="1"/>
    <col min="5644" max="5892" width="11.42578125" style="146"/>
    <col min="5893" max="5893" width="44.7109375" style="146" customWidth="1"/>
    <col min="5894" max="5897" width="11.42578125" style="146"/>
    <col min="5898" max="5898" width="13.28515625" style="146" customWidth="1"/>
    <col min="5899" max="5899" width="14.5703125" style="146" customWidth="1"/>
    <col min="5900" max="6148" width="11.42578125" style="146"/>
    <col min="6149" max="6149" width="44.7109375" style="146" customWidth="1"/>
    <col min="6150" max="6153" width="11.42578125" style="146"/>
    <col min="6154" max="6154" width="13.28515625" style="146" customWidth="1"/>
    <col min="6155" max="6155" width="14.5703125" style="146" customWidth="1"/>
    <col min="6156" max="6404" width="11.42578125" style="146"/>
    <col min="6405" max="6405" width="44.7109375" style="146" customWidth="1"/>
    <col min="6406" max="6409" width="11.42578125" style="146"/>
    <col min="6410" max="6410" width="13.28515625" style="146" customWidth="1"/>
    <col min="6411" max="6411" width="14.5703125" style="146" customWidth="1"/>
    <col min="6412" max="6660" width="11.42578125" style="146"/>
    <col min="6661" max="6661" width="44.7109375" style="146" customWidth="1"/>
    <col min="6662" max="6665" width="11.42578125" style="146"/>
    <col min="6666" max="6666" width="13.28515625" style="146" customWidth="1"/>
    <col min="6667" max="6667" width="14.5703125" style="146" customWidth="1"/>
    <col min="6668" max="6916" width="11.42578125" style="146"/>
    <col min="6917" max="6917" width="44.7109375" style="146" customWidth="1"/>
    <col min="6918" max="6921" width="11.42578125" style="146"/>
    <col min="6922" max="6922" width="13.28515625" style="146" customWidth="1"/>
    <col min="6923" max="6923" width="14.5703125" style="146" customWidth="1"/>
    <col min="6924" max="7172" width="11.42578125" style="146"/>
    <col min="7173" max="7173" width="44.7109375" style="146" customWidth="1"/>
    <col min="7174" max="7177" width="11.42578125" style="146"/>
    <col min="7178" max="7178" width="13.28515625" style="146" customWidth="1"/>
    <col min="7179" max="7179" width="14.5703125" style="146" customWidth="1"/>
    <col min="7180" max="7428" width="11.42578125" style="146"/>
    <col min="7429" max="7429" width="44.7109375" style="146" customWidth="1"/>
    <col min="7430" max="7433" width="11.42578125" style="146"/>
    <col min="7434" max="7434" width="13.28515625" style="146" customWidth="1"/>
    <col min="7435" max="7435" width="14.5703125" style="146" customWidth="1"/>
    <col min="7436" max="7684" width="11.42578125" style="146"/>
    <col min="7685" max="7685" width="44.7109375" style="146" customWidth="1"/>
    <col min="7686" max="7689" width="11.42578125" style="146"/>
    <col min="7690" max="7690" width="13.28515625" style="146" customWidth="1"/>
    <col min="7691" max="7691" width="14.5703125" style="146" customWidth="1"/>
    <col min="7692" max="7940" width="11.42578125" style="146"/>
    <col min="7941" max="7941" width="44.7109375" style="146" customWidth="1"/>
    <col min="7942" max="7945" width="11.42578125" style="146"/>
    <col min="7946" max="7946" width="13.28515625" style="146" customWidth="1"/>
    <col min="7947" max="7947" width="14.5703125" style="146" customWidth="1"/>
    <col min="7948" max="8196" width="11.42578125" style="146"/>
    <col min="8197" max="8197" width="44.7109375" style="146" customWidth="1"/>
    <col min="8198" max="8201" width="11.42578125" style="146"/>
    <col min="8202" max="8202" width="13.28515625" style="146" customWidth="1"/>
    <col min="8203" max="8203" width="14.5703125" style="146" customWidth="1"/>
    <col min="8204" max="8452" width="11.42578125" style="146"/>
    <col min="8453" max="8453" width="44.7109375" style="146" customWidth="1"/>
    <col min="8454" max="8457" width="11.42578125" style="146"/>
    <col min="8458" max="8458" width="13.28515625" style="146" customWidth="1"/>
    <col min="8459" max="8459" width="14.5703125" style="146" customWidth="1"/>
    <col min="8460" max="8708" width="11.42578125" style="146"/>
    <col min="8709" max="8709" width="44.7109375" style="146" customWidth="1"/>
    <col min="8710" max="8713" width="11.42578125" style="146"/>
    <col min="8714" max="8714" width="13.28515625" style="146" customWidth="1"/>
    <col min="8715" max="8715" width="14.5703125" style="146" customWidth="1"/>
    <col min="8716" max="8964" width="11.42578125" style="146"/>
    <col min="8965" max="8965" width="44.7109375" style="146" customWidth="1"/>
    <col min="8966" max="8969" width="11.42578125" style="146"/>
    <col min="8970" max="8970" width="13.28515625" style="146" customWidth="1"/>
    <col min="8971" max="8971" width="14.5703125" style="146" customWidth="1"/>
    <col min="8972" max="9220" width="11.42578125" style="146"/>
    <col min="9221" max="9221" width="44.7109375" style="146" customWidth="1"/>
    <col min="9222" max="9225" width="11.42578125" style="146"/>
    <col min="9226" max="9226" width="13.28515625" style="146" customWidth="1"/>
    <col min="9227" max="9227" width="14.5703125" style="146" customWidth="1"/>
    <col min="9228" max="9476" width="11.42578125" style="146"/>
    <col min="9477" max="9477" width="44.7109375" style="146" customWidth="1"/>
    <col min="9478" max="9481" width="11.42578125" style="146"/>
    <col min="9482" max="9482" width="13.28515625" style="146" customWidth="1"/>
    <col min="9483" max="9483" width="14.5703125" style="146" customWidth="1"/>
    <col min="9484" max="9732" width="11.42578125" style="146"/>
    <col min="9733" max="9733" width="44.7109375" style="146" customWidth="1"/>
    <col min="9734" max="9737" width="11.42578125" style="146"/>
    <col min="9738" max="9738" width="13.28515625" style="146" customWidth="1"/>
    <col min="9739" max="9739" width="14.5703125" style="146" customWidth="1"/>
    <col min="9740" max="9988" width="11.42578125" style="146"/>
    <col min="9989" max="9989" width="44.7109375" style="146" customWidth="1"/>
    <col min="9990" max="9993" width="11.42578125" style="146"/>
    <col min="9994" max="9994" width="13.28515625" style="146" customWidth="1"/>
    <col min="9995" max="9995" width="14.5703125" style="146" customWidth="1"/>
    <col min="9996" max="10244" width="11.42578125" style="146"/>
    <col min="10245" max="10245" width="44.7109375" style="146" customWidth="1"/>
    <col min="10246" max="10249" width="11.42578125" style="146"/>
    <col min="10250" max="10250" width="13.28515625" style="146" customWidth="1"/>
    <col min="10251" max="10251" width="14.5703125" style="146" customWidth="1"/>
    <col min="10252" max="10500" width="11.42578125" style="146"/>
    <col min="10501" max="10501" width="44.7109375" style="146" customWidth="1"/>
    <col min="10502" max="10505" width="11.42578125" style="146"/>
    <col min="10506" max="10506" width="13.28515625" style="146" customWidth="1"/>
    <col min="10507" max="10507" width="14.5703125" style="146" customWidth="1"/>
    <col min="10508" max="10756" width="11.42578125" style="146"/>
    <col min="10757" max="10757" width="44.7109375" style="146" customWidth="1"/>
    <col min="10758" max="10761" width="11.42578125" style="146"/>
    <col min="10762" max="10762" width="13.28515625" style="146" customWidth="1"/>
    <col min="10763" max="10763" width="14.5703125" style="146" customWidth="1"/>
    <col min="10764" max="11012" width="11.42578125" style="146"/>
    <col min="11013" max="11013" width="44.7109375" style="146" customWidth="1"/>
    <col min="11014" max="11017" width="11.42578125" style="146"/>
    <col min="11018" max="11018" width="13.28515625" style="146" customWidth="1"/>
    <col min="11019" max="11019" width="14.5703125" style="146" customWidth="1"/>
    <col min="11020" max="11268" width="11.42578125" style="146"/>
    <col min="11269" max="11269" width="44.7109375" style="146" customWidth="1"/>
    <col min="11270" max="11273" width="11.42578125" style="146"/>
    <col min="11274" max="11274" width="13.28515625" style="146" customWidth="1"/>
    <col min="11275" max="11275" width="14.5703125" style="146" customWidth="1"/>
    <col min="11276" max="11524" width="11.42578125" style="146"/>
    <col min="11525" max="11525" width="44.7109375" style="146" customWidth="1"/>
    <col min="11526" max="11529" width="11.42578125" style="146"/>
    <col min="11530" max="11530" width="13.28515625" style="146" customWidth="1"/>
    <col min="11531" max="11531" width="14.5703125" style="146" customWidth="1"/>
    <col min="11532" max="11780" width="11.42578125" style="146"/>
    <col min="11781" max="11781" width="44.7109375" style="146" customWidth="1"/>
    <col min="11782" max="11785" width="11.42578125" style="146"/>
    <col min="11786" max="11786" width="13.28515625" style="146" customWidth="1"/>
    <col min="11787" max="11787" width="14.5703125" style="146" customWidth="1"/>
    <col min="11788" max="12036" width="11.42578125" style="146"/>
    <col min="12037" max="12037" width="44.7109375" style="146" customWidth="1"/>
    <col min="12038" max="12041" width="11.42578125" style="146"/>
    <col min="12042" max="12042" width="13.28515625" style="146" customWidth="1"/>
    <col min="12043" max="12043" width="14.5703125" style="146" customWidth="1"/>
    <col min="12044" max="12292" width="11.42578125" style="146"/>
    <col min="12293" max="12293" width="44.7109375" style="146" customWidth="1"/>
    <col min="12294" max="12297" width="11.42578125" style="146"/>
    <col min="12298" max="12298" width="13.28515625" style="146" customWidth="1"/>
    <col min="12299" max="12299" width="14.5703125" style="146" customWidth="1"/>
    <col min="12300" max="12548" width="11.42578125" style="146"/>
    <col min="12549" max="12549" width="44.7109375" style="146" customWidth="1"/>
    <col min="12550" max="12553" width="11.42578125" style="146"/>
    <col min="12554" max="12554" width="13.28515625" style="146" customWidth="1"/>
    <col min="12555" max="12555" width="14.5703125" style="146" customWidth="1"/>
    <col min="12556" max="12804" width="11.42578125" style="146"/>
    <col min="12805" max="12805" width="44.7109375" style="146" customWidth="1"/>
    <col min="12806" max="12809" width="11.42578125" style="146"/>
    <col min="12810" max="12810" width="13.28515625" style="146" customWidth="1"/>
    <col min="12811" max="12811" width="14.5703125" style="146" customWidth="1"/>
    <col min="12812" max="13060" width="11.42578125" style="146"/>
    <col min="13061" max="13061" width="44.7109375" style="146" customWidth="1"/>
    <col min="13062" max="13065" width="11.42578125" style="146"/>
    <col min="13066" max="13066" width="13.28515625" style="146" customWidth="1"/>
    <col min="13067" max="13067" width="14.5703125" style="146" customWidth="1"/>
    <col min="13068" max="13316" width="11.42578125" style="146"/>
    <col min="13317" max="13317" width="44.7109375" style="146" customWidth="1"/>
    <col min="13318" max="13321" width="11.42578125" style="146"/>
    <col min="13322" max="13322" width="13.28515625" style="146" customWidth="1"/>
    <col min="13323" max="13323" width="14.5703125" style="146" customWidth="1"/>
    <col min="13324" max="13572" width="11.42578125" style="146"/>
    <col min="13573" max="13573" width="44.7109375" style="146" customWidth="1"/>
    <col min="13574" max="13577" width="11.42578125" style="146"/>
    <col min="13578" max="13578" width="13.28515625" style="146" customWidth="1"/>
    <col min="13579" max="13579" width="14.5703125" style="146" customWidth="1"/>
    <col min="13580" max="13828" width="11.42578125" style="146"/>
    <col min="13829" max="13829" width="44.7109375" style="146" customWidth="1"/>
    <col min="13830" max="13833" width="11.42578125" style="146"/>
    <col min="13834" max="13834" width="13.28515625" style="146" customWidth="1"/>
    <col min="13835" max="13835" width="14.5703125" style="146" customWidth="1"/>
    <col min="13836" max="14084" width="11.42578125" style="146"/>
    <col min="14085" max="14085" width="44.7109375" style="146" customWidth="1"/>
    <col min="14086" max="14089" width="11.42578125" style="146"/>
    <col min="14090" max="14090" width="13.28515625" style="146" customWidth="1"/>
    <col min="14091" max="14091" width="14.5703125" style="146" customWidth="1"/>
    <col min="14092" max="14340" width="11.42578125" style="146"/>
    <col min="14341" max="14341" width="44.7109375" style="146" customWidth="1"/>
    <col min="14342" max="14345" width="11.42578125" style="146"/>
    <col min="14346" max="14346" width="13.28515625" style="146" customWidth="1"/>
    <col min="14347" max="14347" width="14.5703125" style="146" customWidth="1"/>
    <col min="14348" max="14596" width="11.42578125" style="146"/>
    <col min="14597" max="14597" width="44.7109375" style="146" customWidth="1"/>
    <col min="14598" max="14601" width="11.42578125" style="146"/>
    <col min="14602" max="14602" width="13.28515625" style="146" customWidth="1"/>
    <col min="14603" max="14603" width="14.5703125" style="146" customWidth="1"/>
    <col min="14604" max="14852" width="11.42578125" style="146"/>
    <col min="14853" max="14853" width="44.7109375" style="146" customWidth="1"/>
    <col min="14854" max="14857" width="11.42578125" style="146"/>
    <col min="14858" max="14858" width="13.28515625" style="146" customWidth="1"/>
    <col min="14859" max="14859" width="14.5703125" style="146" customWidth="1"/>
    <col min="14860" max="15108" width="11.42578125" style="146"/>
    <col min="15109" max="15109" width="44.7109375" style="146" customWidth="1"/>
    <col min="15110" max="15113" width="11.42578125" style="146"/>
    <col min="15114" max="15114" width="13.28515625" style="146" customWidth="1"/>
    <col min="15115" max="15115" width="14.5703125" style="146" customWidth="1"/>
    <col min="15116" max="15364" width="11.42578125" style="146"/>
    <col min="15365" max="15365" width="44.7109375" style="146" customWidth="1"/>
    <col min="15366" max="15369" width="11.42578125" style="146"/>
    <col min="15370" max="15370" width="13.28515625" style="146" customWidth="1"/>
    <col min="15371" max="15371" width="14.5703125" style="146" customWidth="1"/>
    <col min="15372" max="15620" width="11.42578125" style="146"/>
    <col min="15621" max="15621" width="44.7109375" style="146" customWidth="1"/>
    <col min="15622" max="15625" width="11.42578125" style="146"/>
    <col min="15626" max="15626" width="13.28515625" style="146" customWidth="1"/>
    <col min="15627" max="15627" width="14.5703125" style="146" customWidth="1"/>
    <col min="15628" max="15876" width="11.42578125" style="146"/>
    <col min="15877" max="15877" width="44.7109375" style="146" customWidth="1"/>
    <col min="15878" max="15881" width="11.42578125" style="146"/>
    <col min="15882" max="15882" width="13.28515625" style="146" customWidth="1"/>
    <col min="15883" max="15883" width="14.5703125" style="146" customWidth="1"/>
    <col min="15884" max="16132" width="11.42578125" style="146"/>
    <col min="16133" max="16133" width="44.7109375" style="146" customWidth="1"/>
    <col min="16134" max="16137" width="11.42578125" style="146"/>
    <col min="16138" max="16138" width="13.28515625" style="146" customWidth="1"/>
    <col min="16139" max="16139" width="14.5703125" style="146" customWidth="1"/>
    <col min="16140" max="16384" width="11.42578125" style="146"/>
  </cols>
  <sheetData>
    <row r="1" spans="2:11" x14ac:dyDescent="0.2">
      <c r="C1" s="147"/>
      <c r="D1" s="147"/>
      <c r="E1" s="147"/>
      <c r="F1" s="147"/>
      <c r="G1" s="147"/>
      <c r="H1" s="147"/>
      <c r="I1" s="147"/>
      <c r="J1" s="147"/>
      <c r="K1" s="147"/>
    </row>
    <row r="2" spans="2:11" x14ac:dyDescent="0.2">
      <c r="C2" s="147"/>
      <c r="D2" s="147"/>
      <c r="E2" s="147"/>
      <c r="F2" s="147"/>
      <c r="G2" s="147"/>
      <c r="H2" s="147"/>
      <c r="I2" s="147"/>
      <c r="J2" s="147"/>
      <c r="K2" s="147"/>
    </row>
    <row r="3" spans="2:11" x14ac:dyDescent="0.2">
      <c r="C3" s="147"/>
      <c r="D3" s="147"/>
      <c r="E3" s="147"/>
      <c r="F3" s="147"/>
      <c r="G3" s="147"/>
      <c r="H3" s="147"/>
      <c r="I3" s="147"/>
      <c r="J3" s="147"/>
      <c r="K3" s="147"/>
    </row>
    <row r="4" spans="2:11" x14ac:dyDescent="0.2">
      <c r="C4" s="163"/>
      <c r="D4" s="147"/>
      <c r="E4" s="147"/>
      <c r="F4" s="147"/>
      <c r="G4" s="147"/>
      <c r="H4" s="147"/>
      <c r="I4" s="147"/>
      <c r="J4" s="147"/>
      <c r="K4" s="147"/>
    </row>
    <row r="5" spans="2:11" x14ac:dyDescent="0.2">
      <c r="B5" s="162" t="s">
        <v>448</v>
      </c>
      <c r="D5" s="147"/>
      <c r="E5" s="147"/>
      <c r="F5" s="147"/>
      <c r="G5" s="147"/>
      <c r="H5" s="147"/>
      <c r="I5" s="147"/>
      <c r="J5" s="147"/>
      <c r="K5" s="147"/>
    </row>
    <row r="6" spans="2:11" x14ac:dyDescent="0.2">
      <c r="B6" s="162" t="str">
        <f>'C1 Total ingresos'!A6</f>
        <v>Acumulado al mes de marzo de 2026</v>
      </c>
      <c r="D6" s="147"/>
      <c r="E6" s="147"/>
      <c r="F6" s="147"/>
      <c r="G6" s="147"/>
      <c r="H6" s="147"/>
      <c r="I6" s="147"/>
      <c r="J6" s="147"/>
      <c r="K6" s="147"/>
    </row>
    <row r="7" spans="2:11" x14ac:dyDescent="0.2">
      <c r="B7" s="161" t="s">
        <v>77</v>
      </c>
      <c r="D7" s="159"/>
      <c r="E7" s="159"/>
      <c r="F7" s="160"/>
      <c r="G7" s="160"/>
      <c r="H7" s="160"/>
      <c r="I7" s="159"/>
      <c r="J7" s="159"/>
      <c r="K7" s="159"/>
    </row>
    <row r="8" spans="2:11" ht="13.5" thickBot="1" x14ac:dyDescent="0.25">
      <c r="C8" s="158"/>
      <c r="D8" s="157"/>
      <c r="E8" s="157"/>
      <c r="F8" s="157"/>
      <c r="G8" s="157"/>
      <c r="H8" s="157"/>
      <c r="I8" s="157"/>
      <c r="J8" s="157"/>
      <c r="K8" s="157"/>
    </row>
    <row r="9" spans="2:11" x14ac:dyDescent="0.2">
      <c r="B9" s="217" t="s">
        <v>78</v>
      </c>
      <c r="C9" s="217" t="s">
        <v>1</v>
      </c>
      <c r="D9" s="154" t="s">
        <v>494</v>
      </c>
      <c r="E9" s="154"/>
      <c r="F9" s="156" t="s">
        <v>493</v>
      </c>
      <c r="G9" s="223" t="s">
        <v>7</v>
      </c>
      <c r="H9" s="225" t="s">
        <v>502</v>
      </c>
      <c r="I9" s="220" t="s">
        <v>498</v>
      </c>
      <c r="J9" s="222" t="s">
        <v>4</v>
      </c>
      <c r="K9" s="222" t="s">
        <v>5</v>
      </c>
    </row>
    <row r="10" spans="2:11" x14ac:dyDescent="0.2">
      <c r="B10" s="218"/>
      <c r="C10" s="218"/>
      <c r="D10" s="154"/>
      <c r="E10" s="154"/>
      <c r="F10" s="155" t="s">
        <v>492</v>
      </c>
      <c r="G10" s="224"/>
      <c r="H10" s="226"/>
      <c r="I10" s="220"/>
      <c r="J10" s="222"/>
      <c r="K10" s="222"/>
    </row>
    <row r="11" spans="2:11" x14ac:dyDescent="0.2">
      <c r="B11" s="218"/>
      <c r="C11" s="218"/>
      <c r="D11" s="153" t="s">
        <v>6</v>
      </c>
      <c r="E11" s="153" t="s">
        <v>7</v>
      </c>
      <c r="F11" s="152" t="s">
        <v>491</v>
      </c>
      <c r="G11" s="224"/>
      <c r="H11" s="226"/>
      <c r="I11" s="221"/>
      <c r="J11" s="222"/>
      <c r="K11" s="222"/>
    </row>
    <row r="12" spans="2:11" ht="13.5" thickBot="1" x14ac:dyDescent="0.25">
      <c r="B12" s="219"/>
      <c r="C12" s="219"/>
      <c r="D12" s="151" t="s">
        <v>9</v>
      </c>
      <c r="E12" s="151" t="s">
        <v>10</v>
      </c>
      <c r="F12" s="151" t="s">
        <v>9</v>
      </c>
      <c r="G12" s="151"/>
      <c r="H12" s="151"/>
      <c r="I12" s="151" t="s">
        <v>10</v>
      </c>
      <c r="J12" s="150" t="s">
        <v>490</v>
      </c>
      <c r="K12" s="149" t="s">
        <v>489</v>
      </c>
    </row>
    <row r="13" spans="2:11" x14ac:dyDescent="0.2">
      <c r="B13" s="147" t="s">
        <v>488</v>
      </c>
      <c r="C13" s="147" t="str">
        <f>+'[1]C2 Ingreso cte'!A20</f>
        <v>Impuesto Sobre las Ventas 1/</v>
      </c>
      <c r="D13" s="148">
        <f>'[2]Ejec Catatumbo DIAN'!B12</f>
        <v>0</v>
      </c>
      <c r="E13" s="148">
        <f>'[2]Ejec Catatumbo DIAN'!C12</f>
        <v>614223</v>
      </c>
      <c r="F13" s="165">
        <v>614223</v>
      </c>
      <c r="G13" s="165"/>
      <c r="H13" s="165">
        <v>614223</v>
      </c>
      <c r="I13" s="165">
        <v>992846</v>
      </c>
      <c r="J13" s="165">
        <v>-378623</v>
      </c>
      <c r="K13" s="164">
        <v>161.642595604528</v>
      </c>
    </row>
    <row r="14" spans="2:11" x14ac:dyDescent="0.2">
      <c r="B14" s="147" t="s">
        <v>487</v>
      </c>
      <c r="C14" s="147" t="str">
        <f>+'[1]C2 Ingreso cte'!A21</f>
        <v>Impuesto de Timbre Nacional</v>
      </c>
      <c r="D14" s="148">
        <f>'[2]Ejec Catatumbo DIAN'!B13</f>
        <v>0</v>
      </c>
      <c r="E14" s="148">
        <f>'[2]Ejec Catatumbo DIAN'!C13</f>
        <v>1100202</v>
      </c>
      <c r="F14" s="165">
        <v>1100202</v>
      </c>
      <c r="G14" s="165"/>
      <c r="H14" s="165">
        <v>1100202</v>
      </c>
      <c r="I14" s="165">
        <v>362173</v>
      </c>
      <c r="J14" s="165">
        <v>738029</v>
      </c>
      <c r="K14" s="164">
        <v>32.918773098031089</v>
      </c>
    </row>
    <row r="15" spans="2:11" x14ac:dyDescent="0.2">
      <c r="B15" s="147" t="s">
        <v>486</v>
      </c>
      <c r="C15" s="147" t="s">
        <v>445</v>
      </c>
      <c r="D15" s="148">
        <f>'[2]Ejec Catatumbo DIAN'!B14</f>
        <v>0</v>
      </c>
      <c r="E15" s="148">
        <f>'[2]Ejec Catatumbo DIAN'!C14</f>
        <v>1053575</v>
      </c>
      <c r="F15" s="165">
        <v>1053575</v>
      </c>
      <c r="G15" s="165">
        <v>401088.59690400003</v>
      </c>
      <c r="H15" s="165">
        <v>652486.40309599997</v>
      </c>
      <c r="I15" s="165">
        <v>640909</v>
      </c>
      <c r="J15" s="165">
        <v>11577.403095999965</v>
      </c>
      <c r="K15" s="164">
        <v>98.225648375036471</v>
      </c>
    </row>
    <row r="16" spans="2:11" x14ac:dyDescent="0.2">
      <c r="B16" s="174"/>
      <c r="C16" s="174" t="s">
        <v>446</v>
      </c>
      <c r="D16" s="171">
        <f>'[2]Ejec Catatumbo DIAN'!B15</f>
        <v>0</v>
      </c>
      <c r="E16" s="171">
        <f>'[2]Ejec Catatumbo DIAN'!C15</f>
        <v>2768000</v>
      </c>
      <c r="F16" s="172">
        <v>2768000</v>
      </c>
      <c r="G16" s="172">
        <v>401088.59690400003</v>
      </c>
      <c r="H16" s="172">
        <v>2366911</v>
      </c>
      <c r="I16" s="172">
        <v>1995928</v>
      </c>
      <c r="J16" s="172">
        <v>370983.40309599997</v>
      </c>
      <c r="K16" s="173">
        <v>84.32628011784135</v>
      </c>
    </row>
    <row r="17" spans="2:11" ht="21.75" customHeight="1" x14ac:dyDescent="0.2">
      <c r="B17" s="216" t="s">
        <v>501</v>
      </c>
      <c r="C17" s="216"/>
      <c r="D17" s="216"/>
      <c r="E17" s="216"/>
      <c r="F17" s="216"/>
      <c r="G17" s="216"/>
      <c r="H17" s="216"/>
      <c r="I17" s="216"/>
      <c r="J17" s="216"/>
      <c r="K17" s="216"/>
    </row>
    <row r="18" spans="2:11" x14ac:dyDescent="0.2">
      <c r="B18" s="147"/>
      <c r="D18" s="147" t="s">
        <v>447</v>
      </c>
      <c r="E18" s="147"/>
      <c r="F18" s="147"/>
      <c r="G18" s="147"/>
      <c r="H18" s="147"/>
      <c r="I18" s="147"/>
      <c r="J18" s="147"/>
      <c r="K18" s="147"/>
    </row>
    <row r="19" spans="2:11" x14ac:dyDescent="0.2">
      <c r="C19" s="147"/>
      <c r="D19" s="147"/>
      <c r="E19" s="147"/>
      <c r="F19" s="147"/>
      <c r="G19" s="147"/>
      <c r="H19" s="147"/>
      <c r="J19" s="147"/>
      <c r="K19" s="147"/>
    </row>
    <row r="24" spans="2:11" x14ac:dyDescent="0.2">
      <c r="G24" s="177"/>
    </row>
  </sheetData>
  <mergeCells count="8">
    <mergeCell ref="B17:K17"/>
    <mergeCell ref="B9:B12"/>
    <mergeCell ref="C9:C12"/>
    <mergeCell ref="I9:I11"/>
    <mergeCell ref="J9:J11"/>
    <mergeCell ref="K9:K11"/>
    <mergeCell ref="G9:G11"/>
    <mergeCell ref="H9:H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196" t="s">
        <v>266</v>
      </c>
      <c r="B5" s="197"/>
      <c r="C5" s="197"/>
      <c r="D5" s="197"/>
      <c r="E5" s="197"/>
      <c r="F5" s="197"/>
      <c r="G5" s="197"/>
      <c r="H5" s="197"/>
      <c r="I5" s="197"/>
      <c r="J5" s="197"/>
      <c r="K5" s="98"/>
      <c r="L5" s="98"/>
      <c r="M5" s="98"/>
      <c r="N5" s="98"/>
      <c r="O5" s="98"/>
    </row>
    <row r="6" spans="1:18" ht="12.75" x14ac:dyDescent="0.2">
      <c r="A6" s="196" t="str">
        <f>'C6 Estapublicos'!A6</f>
        <v>Acumulado al mes de marzo de 2026</v>
      </c>
      <c r="B6" s="197"/>
      <c r="C6" s="197"/>
      <c r="D6" s="197"/>
      <c r="E6" s="197"/>
      <c r="F6" s="197"/>
      <c r="G6" s="197"/>
      <c r="H6" s="197"/>
      <c r="I6" s="197"/>
      <c r="J6" s="197"/>
      <c r="K6" s="98"/>
      <c r="L6" s="98"/>
      <c r="M6" s="98"/>
      <c r="N6" s="98"/>
      <c r="O6" s="98"/>
    </row>
    <row r="7" spans="1:18" x14ac:dyDescent="0.2">
      <c r="A7" s="198" t="s">
        <v>77</v>
      </c>
      <c r="B7" s="199"/>
      <c r="C7" s="199"/>
      <c r="D7" s="199"/>
      <c r="E7" s="199"/>
      <c r="F7" s="199"/>
      <c r="G7" s="199"/>
      <c r="H7" s="199"/>
      <c r="I7" s="199"/>
      <c r="J7" s="199"/>
      <c r="K7" s="99"/>
      <c r="L7" s="99"/>
      <c r="M7" s="99"/>
      <c r="N7" s="99"/>
      <c r="O7" s="99"/>
    </row>
    <row r="8" spans="1:18" ht="12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205" t="s">
        <v>1</v>
      </c>
      <c r="B9" s="205"/>
      <c r="C9" s="205"/>
      <c r="D9" s="205"/>
      <c r="E9" s="205"/>
      <c r="F9" s="205"/>
      <c r="G9" s="205"/>
      <c r="H9" s="227" t="s">
        <v>2</v>
      </c>
      <c r="I9" s="227"/>
      <c r="J9" s="227"/>
      <c r="K9" s="228" t="s">
        <v>3</v>
      </c>
      <c r="L9" s="227"/>
      <c r="M9" s="227"/>
      <c r="N9" s="227"/>
      <c r="O9" s="227"/>
      <c r="P9" s="227"/>
      <c r="Q9" s="188" t="s">
        <v>4</v>
      </c>
      <c r="R9" s="183" t="s">
        <v>5</v>
      </c>
    </row>
    <row r="10" spans="1:18" ht="12.75" customHeight="1" x14ac:dyDescent="0.2">
      <c r="A10" s="206"/>
      <c r="B10" s="206"/>
      <c r="C10" s="206"/>
      <c r="D10" s="206"/>
      <c r="E10" s="206"/>
      <c r="F10" s="206"/>
      <c r="G10" s="206"/>
      <c r="H10" s="102" t="s">
        <v>6</v>
      </c>
      <c r="I10" s="102" t="s">
        <v>7</v>
      </c>
      <c r="J10" s="102" t="s">
        <v>8</v>
      </c>
      <c r="K10" s="113" t="s">
        <v>474</v>
      </c>
      <c r="L10" s="101" t="s">
        <v>475</v>
      </c>
      <c r="M10" s="101" t="s">
        <v>476</v>
      </c>
      <c r="N10" s="101" t="s">
        <v>477</v>
      </c>
      <c r="O10" s="101" t="s">
        <v>478</v>
      </c>
      <c r="P10" s="112" t="s">
        <v>479</v>
      </c>
      <c r="Q10" s="188"/>
      <c r="R10" s="183"/>
    </row>
    <row r="11" spans="1:18" ht="12" thickBot="1" x14ac:dyDescent="0.25">
      <c r="A11" s="207"/>
      <c r="B11" s="207"/>
      <c r="C11" s="207"/>
      <c r="D11" s="207"/>
      <c r="E11" s="207"/>
      <c r="F11" s="207"/>
      <c r="G11" s="207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x14ac:dyDescent="0.2">
      <c r="A12" s="200" t="s">
        <v>154</v>
      </c>
      <c r="B12" s="201"/>
      <c r="C12" s="201"/>
      <c r="D12" s="201"/>
      <c r="E12" s="201"/>
      <c r="F12" s="201"/>
      <c r="G12" s="201"/>
      <c r="H12" s="105">
        <f>'[3]C7 Detalle composición'!I12</f>
        <v>483698668.59030801</v>
      </c>
      <c r="I12" s="105">
        <f>'[3]C7 Detalle composición'!J12</f>
        <v>2780843.673</v>
      </c>
      <c r="J12" s="105">
        <f>'[3]C7 Detalle composición'!K12</f>
        <v>486479512.26330799</v>
      </c>
      <c r="K12" s="115">
        <f>+'[4]C7 Detalle composición'!K12</f>
        <v>42525471.161563903</v>
      </c>
      <c r="L12" s="116">
        <f>+'[5]C7 Detalle composición'!K12-K12</f>
        <v>28541245.360695705</v>
      </c>
      <c r="M12" s="116">
        <f>+'[6]C7 Detalle composición'!K12-L12-K12</f>
        <v>41075298.224891648</v>
      </c>
      <c r="N12" s="116">
        <f>+'[7]C7 Detalle composición'!K12-K12-L12-M12</f>
        <v>46870083.62873891</v>
      </c>
      <c r="O12" s="116">
        <f>'C7 Detalle composición'!K12-SUM(K12:N12)</f>
        <v>-19447339.570741475</v>
      </c>
      <c r="P12" s="116">
        <f>SUM(K12:O12)</f>
        <v>139564758.80514869</v>
      </c>
      <c r="Q12" s="88">
        <f>'[3]C7 Detalle composición'!M12</f>
        <v>288591261.7590915</v>
      </c>
      <c r="R12" s="89">
        <f>'[3]C7 Detalle composición'!N12</f>
        <v>40.677612420625245</v>
      </c>
    </row>
    <row r="13" spans="1:18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x14ac:dyDescent="0.2">
      <c r="A14" s="202" t="s">
        <v>155</v>
      </c>
      <c r="B14" s="203"/>
      <c r="C14" s="203"/>
      <c r="D14" s="203"/>
      <c r="E14" s="203"/>
      <c r="F14" s="203"/>
      <c r="G14" s="203"/>
      <c r="H14" s="107">
        <f>'[3]C7 Detalle composición'!I14</f>
        <v>305777927</v>
      </c>
      <c r="I14" s="107">
        <f>'[3]C7 Detalle composición'!J14</f>
        <v>2768000</v>
      </c>
      <c r="J14" s="107">
        <f>'[3]C7 Detalle composición'!K14</f>
        <v>308545927</v>
      </c>
      <c r="K14" s="119">
        <f>+'[4]C7 Detalle composición'!K14</f>
        <v>28947054.080459457</v>
      </c>
      <c r="L14" s="120">
        <f>+'[5]C7 Detalle composición'!K14-K14</f>
        <v>15061125.639663246</v>
      </c>
      <c r="M14" s="120">
        <f>+'[6]C7 Detalle composición'!K14-L14-K14</f>
        <v>20873748.996711526</v>
      </c>
      <c r="N14" s="120">
        <f>+'[7]C7 Detalle composición'!K14-K14-L14-M14</f>
        <v>20010339.099582728</v>
      </c>
      <c r="O14" s="120">
        <f>'C7 Detalle composición'!K14-SUM(K14:N14)</f>
        <v>-11971202.072888389</v>
      </c>
      <c r="P14" s="120">
        <f t="shared" ref="P14:P76" si="0">SUM(K14:O14)</f>
        <v>72921065.743528575</v>
      </c>
      <c r="Q14" s="44">
        <f>'[3]C7 Detalle composición'!M14</f>
        <v>193284540.39199144</v>
      </c>
      <c r="R14" s="87">
        <f>'[3]C7 Detalle composición'!N14</f>
        <v>37.356314416041073</v>
      </c>
    </row>
    <row r="15" spans="1:18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x14ac:dyDescent="0.2">
      <c r="A16" s="208" t="s">
        <v>156</v>
      </c>
      <c r="B16" s="209"/>
      <c r="C16" s="209"/>
      <c r="D16" s="209"/>
      <c r="E16" s="209"/>
      <c r="F16" s="209"/>
      <c r="G16" s="209"/>
      <c r="H16" s="108">
        <f>'[3]C7 Detalle composición'!I16</f>
        <v>305777927</v>
      </c>
      <c r="I16" s="108">
        <f>'[3]C7 Detalle composición'!J16</f>
        <v>2768000</v>
      </c>
      <c r="J16" s="108">
        <f>'[3]C7 Detalle composición'!K16</f>
        <v>308545927</v>
      </c>
      <c r="K16" s="121">
        <f>+'[4]C7 Detalle composición'!K16</f>
        <v>28947054.080459457</v>
      </c>
      <c r="L16" s="122">
        <f>+'[5]C7 Detalle composición'!K16-K16</f>
        <v>15061125.639663246</v>
      </c>
      <c r="M16" s="122">
        <f>+'[6]C7 Detalle composición'!K16-L16-K16</f>
        <v>20873748.996711526</v>
      </c>
      <c r="N16" s="122">
        <f>+'[7]C7 Detalle composición'!K16-K16-L16-M16</f>
        <v>20010339.099582728</v>
      </c>
      <c r="O16" s="122">
        <f>'C7 Detalle composición'!K16-SUM(K16:N16)</f>
        <v>-11971202.072888389</v>
      </c>
      <c r="P16" s="122">
        <f t="shared" si="0"/>
        <v>72921065.743528575</v>
      </c>
      <c r="Q16" s="92">
        <f>'[3]C7 Detalle composición'!M16</f>
        <v>193284540.39199144</v>
      </c>
      <c r="R16" s="93">
        <f>'[3]C7 Detalle composición'!N16</f>
        <v>37.356314416041073</v>
      </c>
    </row>
    <row r="17" spans="1:18" x14ac:dyDescent="0.2">
      <c r="A17" s="47" t="s">
        <v>153</v>
      </c>
      <c r="B17" s="47" t="s">
        <v>153</v>
      </c>
      <c r="C17" s="47" t="s">
        <v>157</v>
      </c>
      <c r="D17" s="210" t="s">
        <v>279</v>
      </c>
      <c r="E17" s="209"/>
      <c r="F17" s="209"/>
      <c r="G17" s="209"/>
      <c r="H17" s="109">
        <f>'[3]C7 Detalle composición'!I17</f>
        <v>304504767</v>
      </c>
      <c r="I17" s="109">
        <f>'[3]C7 Detalle composición'!J17</f>
        <v>2768000</v>
      </c>
      <c r="J17" s="109">
        <f>'[3]C7 Detalle composición'!K17</f>
        <v>307272767</v>
      </c>
      <c r="K17" s="123">
        <f>+'[4]C7 Detalle composición'!K17</f>
        <v>28912441.676423028</v>
      </c>
      <c r="L17" s="124">
        <f>+'[5]C7 Detalle composición'!K17-K17</f>
        <v>15001703.256483495</v>
      </c>
      <c r="M17" s="124">
        <f>+'[6]C7 Detalle composición'!K17-L17-K17</f>
        <v>20838237.399581023</v>
      </c>
      <c r="N17" s="124">
        <f>+'[7]C7 Detalle composición'!K17-K17-L17-M17</f>
        <v>19951107.915650226</v>
      </c>
      <c r="O17" s="124">
        <f>'C7 Detalle composición'!K17-SUM(K17:N17)</f>
        <v>-11946794.789468706</v>
      </c>
      <c r="P17" s="124">
        <f t="shared" si="0"/>
        <v>72756695.458669066</v>
      </c>
      <c r="Q17" s="62">
        <f>'[3]C7 Detalle composición'!M17</f>
        <v>192314566.43954688</v>
      </c>
      <c r="R17" s="91">
        <f>'[3]C7 Detalle composición'!N17</f>
        <v>37.412427298008197</v>
      </c>
    </row>
    <row r="18" spans="1:18" x14ac:dyDescent="0.2">
      <c r="A18" s="48" t="s">
        <v>153</v>
      </c>
      <c r="B18" s="48" t="s">
        <v>153</v>
      </c>
      <c r="C18" s="211" t="s">
        <v>158</v>
      </c>
      <c r="D18" s="209"/>
      <c r="E18" s="204" t="s">
        <v>28</v>
      </c>
      <c r="F18" s="204"/>
      <c r="G18" s="209"/>
      <c r="H18" s="109">
        <f>'[3]C7 Detalle composición'!I18</f>
        <v>151447583</v>
      </c>
      <c r="I18" s="109">
        <f>'[3]C7 Detalle composición'!J18</f>
        <v>0</v>
      </c>
      <c r="J18" s="109">
        <f>'[3]C7 Detalle composición'!K18</f>
        <v>151447583</v>
      </c>
      <c r="K18" s="123">
        <f>+'[4]C7 Detalle composición'!K18</f>
        <v>10784511.212012</v>
      </c>
      <c r="L18" s="124">
        <f>+'[5]C7 Detalle composición'!K18-K18</f>
        <v>7929169.3217039965</v>
      </c>
      <c r="M18" s="124">
        <f>+'[6]C7 Detalle composición'!K18-L18-K18</f>
        <v>6822669.6631417982</v>
      </c>
      <c r="N18" s="124">
        <f>+'[7]C7 Detalle composición'!K18-K18-L18-M18</f>
        <v>13107183.11509721</v>
      </c>
      <c r="O18" s="124">
        <f>'C7 Detalle composición'!K18-SUM(K18:N18)</f>
        <v>-8392032.1585006081</v>
      </c>
      <c r="P18" s="124">
        <f t="shared" si="0"/>
        <v>30251501.153454397</v>
      </c>
      <c r="Q18" s="62">
        <f>'[3]C7 Detalle composición'!M18</f>
        <v>99118378.834551513</v>
      </c>
      <c r="R18" s="91">
        <f>'[3]C7 Detalle composición'!N18</f>
        <v>34.552683594460859</v>
      </c>
    </row>
    <row r="19" spans="1:18" x14ac:dyDescent="0.2">
      <c r="A19" s="50" t="s">
        <v>153</v>
      </c>
      <c r="B19" s="50" t="s">
        <v>153</v>
      </c>
      <c r="C19" s="50" t="s">
        <v>153</v>
      </c>
      <c r="D19" s="204" t="s">
        <v>159</v>
      </c>
      <c r="E19" s="204"/>
      <c r="F19" s="204" t="s">
        <v>395</v>
      </c>
      <c r="G19" s="204"/>
      <c r="H19" s="109">
        <f>'[3]C7 Detalle composición'!I19</f>
        <v>147639055</v>
      </c>
      <c r="I19" s="109">
        <f>'[3]C7 Detalle composición'!J19</f>
        <v>0</v>
      </c>
      <c r="J19" s="109">
        <f>'[3]C7 Detalle composición'!K19</f>
        <v>147639055</v>
      </c>
      <c r="K19" s="123">
        <f>+'[4]C7 Detalle composición'!K19</f>
        <v>10772849.16798</v>
      </c>
      <c r="L19" s="124">
        <f>+'[5]C7 Detalle composición'!K19-K19</f>
        <v>7923753.9896899983</v>
      </c>
      <c r="M19" s="124">
        <f>+'[6]C7 Detalle composición'!K19-L19-K19</f>
        <v>6611404.6571483985</v>
      </c>
      <c r="N19" s="124">
        <f>+'[7]C7 Detalle composición'!K19-K19-L19-M19</f>
        <v>13053915.444001205</v>
      </c>
      <c r="O19" s="124">
        <f>'C7 Detalle composición'!K19-SUM(K19:N19)</f>
        <v>-8161144.9313272052</v>
      </c>
      <c r="P19" s="124">
        <f t="shared" si="0"/>
        <v>30200778.327492397</v>
      </c>
      <c r="Q19" s="62">
        <f>'[3]C7 Detalle composición'!M19</f>
        <v>96426840.786199898</v>
      </c>
      <c r="R19" s="91">
        <f>'[3]C7 Detalle composición'!N19</f>
        <v>34.687443789043556</v>
      </c>
    </row>
    <row r="20" spans="1:18" x14ac:dyDescent="0.2">
      <c r="A20" s="50"/>
      <c r="B20" s="50"/>
      <c r="C20" s="50"/>
      <c r="D20" s="204" t="s">
        <v>160</v>
      </c>
      <c r="E20" s="204"/>
      <c r="F20" s="204" t="s">
        <v>30</v>
      </c>
      <c r="G20" s="204"/>
      <c r="H20" s="109">
        <f>'[3]C7 Detalle composición'!I20</f>
        <v>1409421</v>
      </c>
      <c r="I20" s="109">
        <f>'[3]C7 Detalle composición'!J20</f>
        <v>0</v>
      </c>
      <c r="J20" s="109">
        <f>'[3]C7 Detalle composición'!K20</f>
        <v>1409421</v>
      </c>
      <c r="K20" s="123">
        <f>+'[4]C7 Detalle composición'!K20</f>
        <v>11124.253881000001</v>
      </c>
      <c r="L20" s="124">
        <f>+'[5]C7 Detalle composición'!K20-K20</f>
        <v>5665.4339389999986</v>
      </c>
      <c r="M20" s="124">
        <f>+'[6]C7 Detalle composición'!K20-L20-K20</f>
        <v>8259.7359104000025</v>
      </c>
      <c r="N20" s="124">
        <f>+'[7]C7 Detalle composición'!K20-K20-L20-M20</f>
        <v>5885.758002999999</v>
      </c>
      <c r="O20" s="124">
        <f>'C7 Detalle composición'!K20-SUM(K20:N20)</f>
        <v>6899.1674735999986</v>
      </c>
      <c r="P20" s="124">
        <f t="shared" si="0"/>
        <v>37834.349206999999</v>
      </c>
      <c r="Q20" s="62">
        <f>'[3]C7 Detalle composición'!M20</f>
        <v>770575.19911259995</v>
      </c>
      <c r="R20" s="91">
        <f>'[3]C7 Detalle composición'!N20</f>
        <v>45.326825759471447</v>
      </c>
    </row>
    <row r="21" spans="1:18" x14ac:dyDescent="0.2">
      <c r="A21" s="50"/>
      <c r="B21" s="50"/>
      <c r="C21" s="50"/>
      <c r="D21" s="204" t="s">
        <v>161</v>
      </c>
      <c r="E21" s="204"/>
      <c r="F21" s="204" t="s">
        <v>31</v>
      </c>
      <c r="G21" s="204"/>
      <c r="H21" s="109">
        <f>'[3]C7 Detalle composición'!I21</f>
        <v>0</v>
      </c>
      <c r="I21" s="109">
        <f>'[3]C7 Detalle composición'!J21</f>
        <v>0</v>
      </c>
      <c r="J21" s="109">
        <f>'[3]C7 Detalle composición'!K21</f>
        <v>0</v>
      </c>
      <c r="K21" s="123">
        <f>+'[4]C7 Detalle composición'!K21</f>
        <v>327.72311500000001</v>
      </c>
      <c r="L21" s="124">
        <f>+'[5]C7 Detalle composición'!K21-K21</f>
        <v>316.26625000000001</v>
      </c>
      <c r="M21" s="124">
        <f>+'[6]C7 Detalle composición'!K21-L21-K21</f>
        <v>252.344382</v>
      </c>
      <c r="N21" s="124">
        <f>+'[7]C7 Detalle composición'!K21-K21-L21-M21</f>
        <v>4905.0670930000006</v>
      </c>
      <c r="O21" s="124">
        <f>'C7 Detalle composición'!K21-SUM(K21:N21)</f>
        <v>-4528.3780850000003</v>
      </c>
      <c r="P21" s="124">
        <f t="shared" si="0"/>
        <v>1273.022755</v>
      </c>
      <c r="Q21" s="62">
        <f>'[3]C7 Detalle composición'!M21</f>
        <v>-5917.3061989999997</v>
      </c>
      <c r="R21" s="91">
        <f>'[3]C7 Detalle composición'!N21</f>
        <v>0</v>
      </c>
    </row>
    <row r="22" spans="1:18" x14ac:dyDescent="0.2">
      <c r="A22" s="50"/>
      <c r="B22" s="50"/>
      <c r="C22" s="50"/>
      <c r="D22" s="204" t="s">
        <v>162</v>
      </c>
      <c r="E22" s="204"/>
      <c r="F22" s="204" t="s">
        <v>32</v>
      </c>
      <c r="G22" s="204"/>
      <c r="H22" s="109">
        <f>'[3]C7 Detalle composición'!I22</f>
        <v>0</v>
      </c>
      <c r="I22" s="109">
        <f>'[3]C7 Detalle composición'!J22</f>
        <v>0</v>
      </c>
      <c r="J22" s="109">
        <f>'[3]C7 Detalle composición'!K22</f>
        <v>0</v>
      </c>
      <c r="K22" s="123">
        <f>+'[4]C7 Detalle composición'!K22</f>
        <v>243.400036</v>
      </c>
      <c r="L22" s="124">
        <f>+'[5]C7 Detalle composición'!K22-K22</f>
        <v>0.57900000000000773</v>
      </c>
      <c r="M22" s="124">
        <f>+'[6]C7 Detalle composición'!K22-L22-K22</f>
        <v>109.91697599999998</v>
      </c>
      <c r="N22" s="124">
        <f>+'[7]C7 Detalle composición'!K22-K22-L22-M22</f>
        <v>84.354000000000042</v>
      </c>
      <c r="O22" s="124">
        <f>'C7 Detalle composición'!K22-SUM(K22:N22)</f>
        <v>85.992988000000025</v>
      </c>
      <c r="P22" s="124">
        <f t="shared" si="0"/>
        <v>524.24300000000005</v>
      </c>
      <c r="Q22" s="62">
        <f>'[3]C7 Detalle composición'!M22</f>
        <v>-675.96001200000001</v>
      </c>
      <c r="R22" s="91">
        <f>'[3]C7 Detalle composición'!N22</f>
        <v>0</v>
      </c>
    </row>
    <row r="23" spans="1:18" x14ac:dyDescent="0.2">
      <c r="A23" s="50" t="s">
        <v>153</v>
      </c>
      <c r="B23" s="50" t="s">
        <v>153</v>
      </c>
      <c r="C23" s="50" t="s">
        <v>153</v>
      </c>
      <c r="D23" s="204" t="s">
        <v>163</v>
      </c>
      <c r="E23" s="204"/>
      <c r="F23" s="204" t="s">
        <v>280</v>
      </c>
      <c r="G23" s="204"/>
      <c r="H23" s="109">
        <f>'[3]C7 Detalle composición'!I23</f>
        <v>2399107</v>
      </c>
      <c r="I23" s="109">
        <f>'[3]C7 Detalle composición'!J23</f>
        <v>0</v>
      </c>
      <c r="J23" s="109">
        <f>'[3]C7 Detalle composición'!K23</f>
        <v>2399107</v>
      </c>
      <c r="K23" s="123">
        <f>+'[4]C7 Detalle composición'!K23</f>
        <v>-33.332999999999998</v>
      </c>
      <c r="L23" s="124">
        <f>+'[5]C7 Detalle composición'!K23-K23</f>
        <v>-566.94717500000002</v>
      </c>
      <c r="M23" s="124">
        <f>+'[6]C7 Detalle composición'!K23-L23-K23</f>
        <v>202643.00872500002</v>
      </c>
      <c r="N23" s="124">
        <f>+'[7]C7 Detalle composición'!K23-K23-L23-M23</f>
        <v>42392.491999999998</v>
      </c>
      <c r="O23" s="124">
        <f>'C7 Detalle composición'!K23-SUM(K23:N23)</f>
        <v>-233344.00955000002</v>
      </c>
      <c r="P23" s="124">
        <f t="shared" si="0"/>
        <v>11091.21100000001</v>
      </c>
      <c r="Q23" s="62">
        <f>'[3]C7 Detalle composición'!M23</f>
        <v>1927556.1154499999</v>
      </c>
      <c r="R23" s="91">
        <f>'[3]C7 Detalle composición'!N23</f>
        <v>19.65526692014987</v>
      </c>
    </row>
    <row r="24" spans="1:18" x14ac:dyDescent="0.2">
      <c r="A24" s="48" t="s">
        <v>153</v>
      </c>
      <c r="B24" s="48" t="s">
        <v>153</v>
      </c>
      <c r="C24" s="211" t="s">
        <v>164</v>
      </c>
      <c r="D24" s="209"/>
      <c r="E24" s="204" t="s">
        <v>281</v>
      </c>
      <c r="F24" s="204"/>
      <c r="G24" s="209"/>
      <c r="H24" s="109">
        <f>'[3]C7 Detalle composición'!I24</f>
        <v>153057184</v>
      </c>
      <c r="I24" s="109">
        <f>'[3]C7 Detalle composición'!J24</f>
        <v>2768000</v>
      </c>
      <c r="J24" s="109">
        <f>'[3]C7 Detalle composición'!K24</f>
        <v>155825184</v>
      </c>
      <c r="K24" s="123">
        <f>+'[4]C7 Detalle composición'!K24</f>
        <v>18127930.464411028</v>
      </c>
      <c r="L24" s="124">
        <f>+'[5]C7 Detalle composición'!K24-K24</f>
        <v>7072533.9347795025</v>
      </c>
      <c r="M24" s="124">
        <f>+'[6]C7 Detalle composición'!K24-L24-K24</f>
        <v>14015567.736439221</v>
      </c>
      <c r="N24" s="124">
        <f>+'[7]C7 Detalle composición'!K24-K24-L24-M24</f>
        <v>6843924.8005530089</v>
      </c>
      <c r="O24" s="124">
        <f>'C7 Detalle composición'!K24-SUM(K24:N24)</f>
        <v>-3554762.6309680939</v>
      </c>
      <c r="P24" s="124">
        <f t="shared" si="0"/>
        <v>42505194.305214666</v>
      </c>
      <c r="Q24" s="62">
        <f>'[3]C7 Detalle composición'!M24</f>
        <v>93196187.60499537</v>
      </c>
      <c r="R24" s="91">
        <f>'[3]C7 Detalle composición'!N24</f>
        <v>40.191832146339472</v>
      </c>
    </row>
    <row r="25" spans="1:18" x14ac:dyDescent="0.2">
      <c r="A25" s="50" t="s">
        <v>153</v>
      </c>
      <c r="B25" s="50" t="s">
        <v>153</v>
      </c>
      <c r="C25" s="50" t="s">
        <v>153</v>
      </c>
      <c r="D25" s="204" t="s">
        <v>159</v>
      </c>
      <c r="E25" s="204"/>
      <c r="F25" s="204" t="s">
        <v>414</v>
      </c>
      <c r="G25" s="204"/>
      <c r="H25" s="109">
        <f>'[3]C7 Detalle composición'!I25</f>
        <v>5353572</v>
      </c>
      <c r="I25" s="109">
        <f>'[3]C7 Detalle composición'!J25</f>
        <v>0</v>
      </c>
      <c r="J25" s="109">
        <f>'[3]C7 Detalle composición'!K25</f>
        <v>5353572</v>
      </c>
      <c r="K25" s="123">
        <f>+'[4]C7 Detalle composición'!K25</f>
        <v>436669.62883805227</v>
      </c>
      <c r="L25" s="124">
        <f>+'[5]C7 Detalle composición'!K25-K25</f>
        <v>524058.87844954059</v>
      </c>
      <c r="M25" s="124">
        <f>+'[6]C7 Detalle composición'!K25-L25-K25</f>
        <v>495784.12545774761</v>
      </c>
      <c r="N25" s="124">
        <f>+'[7]C7 Detalle composición'!K25-K25-L25-M25</f>
        <v>511226.99556650873</v>
      </c>
      <c r="O25" s="124">
        <f>'C7 Detalle composición'!K25-SUM(K25:N25)</f>
        <v>-507571.19612512435</v>
      </c>
      <c r="P25" s="124">
        <f t="shared" si="0"/>
        <v>1460168.4321867249</v>
      </c>
      <c r="Q25" s="62">
        <f>'[3]C7 Detalle composición'!M25</f>
        <v>2805613.3999897195</v>
      </c>
      <c r="R25" s="91">
        <f>'[3]C7 Detalle composición'!N25</f>
        <v>47.593617868785188</v>
      </c>
    </row>
    <row r="26" spans="1:18" x14ac:dyDescent="0.2">
      <c r="A26" s="50" t="s">
        <v>153</v>
      </c>
      <c r="B26" s="50" t="s">
        <v>153</v>
      </c>
      <c r="C26" s="50" t="s">
        <v>153</v>
      </c>
      <c r="D26" s="204" t="s">
        <v>165</v>
      </c>
      <c r="E26" s="204"/>
      <c r="F26" s="204" t="s">
        <v>35</v>
      </c>
      <c r="G26" s="204"/>
      <c r="H26" s="109">
        <f>'[3]C7 Detalle composición'!I26</f>
        <v>118608058</v>
      </c>
      <c r="I26" s="109">
        <f>'[3]C7 Detalle composición'!J26</f>
        <v>614222.92000000004</v>
      </c>
      <c r="J26" s="109">
        <f>'[3]C7 Detalle composición'!K26</f>
        <v>119222280.92</v>
      </c>
      <c r="K26" s="123">
        <f>+'[4]C7 Detalle composición'!K26</f>
        <v>15341165.331296949</v>
      </c>
      <c r="L26" s="124">
        <f>+'[5]C7 Detalle composición'!K26-K26</f>
        <v>4588641.8664414603</v>
      </c>
      <c r="M26" s="124">
        <f>+'[6]C7 Detalle composición'!K26-L26-K26</f>
        <v>11210252.315788055</v>
      </c>
      <c r="N26" s="124">
        <f>+'[7]C7 Detalle composición'!K26-K26-L26-M26</f>
        <v>4693414.5362772904</v>
      </c>
      <c r="O26" s="124">
        <f>'C7 Detalle composición'!K26-SUM(K26:N26)</f>
        <v>-2462310.4424612746</v>
      </c>
      <c r="P26" s="124">
        <f t="shared" si="0"/>
        <v>33371163.607342474</v>
      </c>
      <c r="Q26" s="62">
        <f>'[3]C7 Detalle composición'!M26</f>
        <v>69757335.843773678</v>
      </c>
      <c r="R26" s="91">
        <f>'[3]C7 Detalle composición'!N26</f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282</v>
      </c>
      <c r="G27" s="50"/>
      <c r="H27" s="109">
        <f>'[3]C7 Detalle composición'!I27</f>
        <v>77105008.133976847</v>
      </c>
      <c r="I27" s="109">
        <f>'[3]C7 Detalle composición'!J27</f>
        <v>399295.49510603247</v>
      </c>
      <c r="J27" s="109">
        <f>'[3]C7 Detalle composición'!K27</f>
        <v>77504303.629082888</v>
      </c>
      <c r="K27" s="123">
        <f>+'[4]C7 Detalle composición'!K27</f>
        <v>12684992.242938001</v>
      </c>
      <c r="L27" s="124">
        <f>+'[5]C7 Detalle composición'!K27-K27</f>
        <v>1400897.636651</v>
      </c>
      <c r="M27" s="124">
        <f>+'[6]C7 Detalle composición'!K27-L27-K27</f>
        <v>8194497.6932818033</v>
      </c>
      <c r="N27" s="124">
        <f>+'[7]C7 Detalle composición'!K27-K27-L27-M27</f>
        <v>1583724.056360798</v>
      </c>
      <c r="O27" s="124">
        <f>'C7 Detalle composición'!K27-SUM(K27:N27)</f>
        <v>625142.54839859903</v>
      </c>
      <c r="P27" s="124">
        <f t="shared" si="0"/>
        <v>24489254.177630201</v>
      </c>
      <c r="Q27" s="62">
        <f>'[3]C7 Detalle composición'!M27</f>
        <v>43538075.698834285</v>
      </c>
      <c r="R27" s="91">
        <f>'[3]C7 Detalle composición'!N27</f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283</v>
      </c>
      <c r="G28" s="50"/>
      <c r="H28" s="109">
        <f>'[3]C7 Detalle composición'!I28</f>
        <v>41503049.866023153</v>
      </c>
      <c r="I28" s="109">
        <f>'[3]C7 Detalle composición'!J28</f>
        <v>214927.42489396757</v>
      </c>
      <c r="J28" s="109">
        <f>'[3]C7 Detalle composición'!K28</f>
        <v>41717977.290917121</v>
      </c>
      <c r="K28" s="123">
        <f>+'[4]C7 Detalle composición'!K28</f>
        <v>2656173.088358948</v>
      </c>
      <c r="L28" s="124">
        <f>+'[5]C7 Detalle composición'!K28-K28</f>
        <v>3187744.2297904594</v>
      </c>
      <c r="M28" s="124">
        <f>+'[6]C7 Detalle composición'!K28-L28-K28</f>
        <v>3015754.6225062525</v>
      </c>
      <c r="N28" s="124">
        <f>+'[7]C7 Detalle composición'!K28-K28-L28-M28</f>
        <v>3109690.4799164925</v>
      </c>
      <c r="O28" s="124">
        <f>'C7 Detalle composición'!K28-SUM(K28:N28)</f>
        <v>-3087452.9908598773</v>
      </c>
      <c r="P28" s="124">
        <f t="shared" si="0"/>
        <v>8881909.429712275</v>
      </c>
      <c r="Q28" s="62">
        <f>'[3]C7 Detalle composición'!M28</f>
        <v>26219260.1449394</v>
      </c>
      <c r="R28" s="91">
        <f>'[3]C7 Detalle composición'!N28</f>
        <v>37.151171155539501</v>
      </c>
    </row>
    <row r="29" spans="1:18" x14ac:dyDescent="0.2">
      <c r="A29" s="50" t="s">
        <v>153</v>
      </c>
      <c r="B29" s="50" t="s">
        <v>153</v>
      </c>
      <c r="C29" s="50" t="s">
        <v>153</v>
      </c>
      <c r="D29" s="204" t="s">
        <v>166</v>
      </c>
      <c r="E29" s="204"/>
      <c r="F29" s="204" t="s">
        <v>36</v>
      </c>
      <c r="G29" s="204"/>
      <c r="H29" s="109">
        <f>'[3]C7 Detalle composición'!I29</f>
        <v>234932</v>
      </c>
      <c r="I29" s="109">
        <f>'[3]C7 Detalle composición'!J29</f>
        <v>1100202.08</v>
      </c>
      <c r="J29" s="109">
        <f>'[3]C7 Detalle composición'!K29</f>
        <v>1335134.08</v>
      </c>
      <c r="K29" s="123">
        <f>+'[4]C7 Detalle composición'!K29</f>
        <v>39032.938000000002</v>
      </c>
      <c r="L29" s="124">
        <f>+'[5]C7 Detalle composición'!K29-K29</f>
        <v>16070.870999999999</v>
      </c>
      <c r="M29" s="124">
        <f>+'[6]C7 Detalle composición'!K29-L29-K29</f>
        <v>37060.144999999997</v>
      </c>
      <c r="N29" s="124">
        <f>+'[7]C7 Detalle composición'!K29-K29-L29-M29</f>
        <v>53611.977000000021</v>
      </c>
      <c r="O29" s="124">
        <f>'C7 Detalle composición'!K29-SUM(K29:N29)</f>
        <v>181849.166</v>
      </c>
      <c r="P29" s="124">
        <f t="shared" si="0"/>
        <v>327625.09700000001</v>
      </c>
      <c r="Q29" s="62">
        <f>'[3]C7 Detalle composición'!M29</f>
        <v>1137522.4550000001</v>
      </c>
      <c r="R29" s="91">
        <f>'[3]C7 Detalle composición'!N29</f>
        <v>14.800882395272241</v>
      </c>
    </row>
    <row r="30" spans="1:18" x14ac:dyDescent="0.2">
      <c r="A30" s="50" t="s">
        <v>153</v>
      </c>
      <c r="B30" s="50" t="s">
        <v>153</v>
      </c>
      <c r="C30" s="50" t="s">
        <v>153</v>
      </c>
      <c r="D30" s="204" t="s">
        <v>167</v>
      </c>
      <c r="E30" s="204"/>
      <c r="F30" s="204" t="s">
        <v>37</v>
      </c>
      <c r="G30" s="204"/>
      <c r="H30" s="109">
        <f>'[3]C7 Detalle composición'!I30</f>
        <v>600102</v>
      </c>
      <c r="I30" s="109">
        <f>'[3]C7 Detalle composición'!J30</f>
        <v>0</v>
      </c>
      <c r="J30" s="109">
        <f>'[3]C7 Detalle composición'!K30</f>
        <v>600102</v>
      </c>
      <c r="K30" s="123">
        <f>+'[4]C7 Detalle composición'!K30</f>
        <v>67149.411999999997</v>
      </c>
      <c r="L30" s="124">
        <f>+'[5]C7 Detalle composición'!K30-K30</f>
        <v>53644.232000000004</v>
      </c>
      <c r="M30" s="124">
        <f>+'[6]C7 Detalle composición'!K30-L30-K30</f>
        <v>53764.082300000009</v>
      </c>
      <c r="N30" s="124">
        <f>+'[7]C7 Detalle composición'!K30-K30-L30-M30</f>
        <v>53876.745699999985</v>
      </c>
      <c r="O30" s="124">
        <f>'C7 Detalle composición'!K30-SUM(K30:N30)</f>
        <v>-31355.080335000006</v>
      </c>
      <c r="P30" s="124">
        <f t="shared" si="0"/>
        <v>197079.391665</v>
      </c>
      <c r="Q30" s="62">
        <f>'[3]C7 Detalle composición'!M30</f>
        <v>313790.92802300001</v>
      </c>
      <c r="R30" s="91">
        <f>'[3]C7 Detalle composición'!N30</f>
        <v>47.710401227957909</v>
      </c>
    </row>
    <row r="31" spans="1:18" x14ac:dyDescent="0.2">
      <c r="A31" s="50" t="s">
        <v>153</v>
      </c>
      <c r="B31" s="50" t="s">
        <v>153</v>
      </c>
      <c r="C31" s="50" t="s">
        <v>153</v>
      </c>
      <c r="D31" s="204" t="s">
        <v>160</v>
      </c>
      <c r="E31" s="204"/>
      <c r="F31" s="204" t="s">
        <v>38</v>
      </c>
      <c r="G31" s="204"/>
      <c r="H31" s="109">
        <f>'[3]C7 Detalle composición'!I31</f>
        <v>94910</v>
      </c>
      <c r="I31" s="109">
        <f>'[3]C7 Detalle composición'!J31</f>
        <v>0</v>
      </c>
      <c r="J31" s="109">
        <f>'[3]C7 Detalle composición'!K31</f>
        <v>94910</v>
      </c>
      <c r="K31" s="123">
        <f>+'[4]C7 Detalle composición'!K31</f>
        <v>6673.3600059999999</v>
      </c>
      <c r="L31" s="124">
        <f>+'[5]C7 Detalle composición'!K31-K31</f>
        <v>9015.8946782400017</v>
      </c>
      <c r="M31" s="124">
        <f>+'[6]C7 Detalle composición'!K31-L31-K31</f>
        <v>9064.6447580000022</v>
      </c>
      <c r="N31" s="124">
        <f>+'[7]C7 Detalle composición'!K31-K31-L31-M31</f>
        <v>9217.4720169999964</v>
      </c>
      <c r="O31" s="124">
        <f>'C7 Detalle composición'!K31-SUM(K31:N31)</f>
        <v>-5596.5069076299988</v>
      </c>
      <c r="P31" s="124">
        <f t="shared" si="0"/>
        <v>28374.86455161</v>
      </c>
      <c r="Q31" s="62">
        <f>'[3]C7 Detalle composición'!M31</f>
        <v>51104.412978559994</v>
      </c>
      <c r="R31" s="91">
        <f>'[3]C7 Detalle composición'!N31</f>
        <v>46.154869899315152</v>
      </c>
    </row>
    <row r="32" spans="1:18" x14ac:dyDescent="0.2">
      <c r="A32" s="50" t="s">
        <v>153</v>
      </c>
      <c r="B32" s="50" t="s">
        <v>153</v>
      </c>
      <c r="C32" s="50" t="s">
        <v>153</v>
      </c>
      <c r="D32" s="204" t="s">
        <v>168</v>
      </c>
      <c r="E32" s="204"/>
      <c r="F32" s="204" t="s">
        <v>39</v>
      </c>
      <c r="G32" s="204"/>
      <c r="H32" s="109">
        <f>'[3]C7 Detalle composición'!I32</f>
        <v>15851848</v>
      </c>
      <c r="I32" s="109">
        <f>'[3]C7 Detalle composición'!J32</f>
        <v>0</v>
      </c>
      <c r="J32" s="109">
        <f>'[3]C7 Detalle composición'!K32</f>
        <v>15851848</v>
      </c>
      <c r="K32" s="123">
        <f>+'[4]C7 Detalle composición'!K32</f>
        <v>1135261.5689999999</v>
      </c>
      <c r="L32" s="124">
        <f>+'[5]C7 Detalle composición'!K32-K32</f>
        <v>1139443.5510000002</v>
      </c>
      <c r="M32" s="124">
        <f>+'[6]C7 Detalle composición'!K32-L32-K32</f>
        <v>905556.3339999998</v>
      </c>
      <c r="N32" s="124">
        <f>+'[7]C7 Detalle composición'!K32-K32-L32-M32</f>
        <v>1136523.541</v>
      </c>
      <c r="O32" s="124">
        <f>'C7 Detalle composición'!K32-SUM(K32:N32)</f>
        <v>-26327.825000000186</v>
      </c>
      <c r="P32" s="124">
        <f t="shared" si="0"/>
        <v>4290457.17</v>
      </c>
      <c r="Q32" s="62">
        <f>'[3]C7 Detalle composición'!M32</f>
        <v>10292623.317</v>
      </c>
      <c r="R32" s="91">
        <f>'[3]C7 Detalle composición'!N32</f>
        <v>35.069883858336262</v>
      </c>
    </row>
    <row r="33" spans="1:18" x14ac:dyDescent="0.2">
      <c r="A33" s="50" t="s">
        <v>153</v>
      </c>
      <c r="B33" s="50" t="s">
        <v>153</v>
      </c>
      <c r="C33" s="50" t="s">
        <v>153</v>
      </c>
      <c r="D33" s="204" t="s">
        <v>169</v>
      </c>
      <c r="E33" s="204"/>
      <c r="F33" s="204" t="s">
        <v>40</v>
      </c>
      <c r="G33" s="204"/>
      <c r="H33" s="109">
        <f>'[3]C7 Detalle composición'!I33</f>
        <v>371220</v>
      </c>
      <c r="I33" s="109">
        <f>'[3]C7 Detalle composición'!J33</f>
        <v>0</v>
      </c>
      <c r="J33" s="109">
        <f>'[3]C7 Detalle composición'!K33</f>
        <v>371220</v>
      </c>
      <c r="K33" s="123">
        <f>+'[4]C7 Detalle composición'!K33</f>
        <v>90625.517496029992</v>
      </c>
      <c r="L33" s="124">
        <f>+'[5]C7 Detalle composición'!K33-K33</f>
        <v>17170.916000250014</v>
      </c>
      <c r="M33" s="124">
        <f>+'[6]C7 Detalle composición'!K33-L33-K33</f>
        <v>1791.1745154099917</v>
      </c>
      <c r="N33" s="124">
        <f>+'[7]C7 Detalle composición'!K33-K33-L33-M33</f>
        <v>91011.526139239984</v>
      </c>
      <c r="O33" s="124">
        <f>'C7 Detalle composición'!K33-SUM(K33:N33)</f>
        <v>-102714.85967207997</v>
      </c>
      <c r="P33" s="124">
        <f t="shared" si="0"/>
        <v>97884.274478850013</v>
      </c>
      <c r="Q33" s="62">
        <f>'[3]C7 Detalle composición'!M33</f>
        <v>166113.47678842998</v>
      </c>
      <c r="R33" s="91">
        <f>'[3]C7 Detalle composición'!N33</f>
        <v>55.252013148960188</v>
      </c>
    </row>
    <row r="34" spans="1:18" x14ac:dyDescent="0.2">
      <c r="A34" s="50" t="s">
        <v>153</v>
      </c>
      <c r="B34" s="50" t="s">
        <v>153</v>
      </c>
      <c r="C34" s="50" t="s">
        <v>153</v>
      </c>
      <c r="D34" s="204" t="s">
        <v>161</v>
      </c>
      <c r="E34" s="204"/>
      <c r="F34" s="204" t="s">
        <v>41</v>
      </c>
      <c r="G34" s="204"/>
      <c r="H34" s="109">
        <f>'[3]C7 Detalle composición'!I34</f>
        <v>4365927</v>
      </c>
      <c r="I34" s="109">
        <f>'[3]C7 Detalle composición'!J34</f>
        <v>0</v>
      </c>
      <c r="J34" s="109">
        <f>'[3]C7 Detalle composición'!K34</f>
        <v>4365927</v>
      </c>
      <c r="K34" s="123">
        <f>+'[4]C7 Detalle composición'!K34</f>
        <v>667341.07577400003</v>
      </c>
      <c r="L34" s="124">
        <f>+'[5]C7 Detalle composición'!K34-K34</f>
        <v>42558.149625999969</v>
      </c>
      <c r="M34" s="124">
        <f>+'[6]C7 Detalle composición'!K34-L34-K34</f>
        <v>537389.70922299987</v>
      </c>
      <c r="N34" s="124">
        <f>+'[7]C7 Detalle composición'!K34-K34-L34-M34</f>
        <v>49642.982926000026</v>
      </c>
      <c r="O34" s="124">
        <f>'C7 Detalle composición'!K34-SUM(K34:N34)</f>
        <v>144260.43670200044</v>
      </c>
      <c r="P34" s="124">
        <f t="shared" si="0"/>
        <v>1441192.3542510001</v>
      </c>
      <c r="Q34" s="62">
        <f>'[3]C7 Detalle composición'!M34</f>
        <v>2525033.3878260003</v>
      </c>
      <c r="R34" s="91">
        <f>'[3]C7 Detalle composición'!N34</f>
        <v>42.165011283376927</v>
      </c>
    </row>
    <row r="35" spans="1:18" x14ac:dyDescent="0.2">
      <c r="A35" s="50" t="s">
        <v>153</v>
      </c>
      <c r="B35" s="50" t="s">
        <v>153</v>
      </c>
      <c r="C35" s="50" t="s">
        <v>153</v>
      </c>
      <c r="D35" s="204" t="s">
        <v>170</v>
      </c>
      <c r="E35" s="204"/>
      <c r="F35" s="204" t="s">
        <v>42</v>
      </c>
      <c r="G35" s="204"/>
      <c r="H35" s="109">
        <f>'[3]C7 Detalle composición'!I35</f>
        <v>2642715</v>
      </c>
      <c r="I35" s="109">
        <f>'[3]C7 Detalle composición'!J35</f>
        <v>0</v>
      </c>
      <c r="J35" s="109">
        <f>'[3]C7 Detalle composición'!K35</f>
        <v>2642715</v>
      </c>
      <c r="K35" s="123">
        <f>+'[4]C7 Detalle composición'!K35</f>
        <v>242587.204</v>
      </c>
      <c r="L35" s="124">
        <f>+'[5]C7 Detalle composición'!K35-K35</f>
        <v>214720.27300000002</v>
      </c>
      <c r="M35" s="124">
        <f>+'[6]C7 Detalle composición'!K35-L35-K35</f>
        <v>226591.742</v>
      </c>
      <c r="N35" s="124">
        <f>+'[7]C7 Detalle composición'!K35-K35-L35-M35</f>
        <v>233583.0499999999</v>
      </c>
      <c r="O35" s="124">
        <f>'C7 Detalle composición'!K35-SUM(K35:N35)</f>
        <v>-621544.31199999992</v>
      </c>
      <c r="P35" s="124">
        <f t="shared" si="0"/>
        <v>295937.95700000005</v>
      </c>
      <c r="Q35" s="62">
        <f>'[3]C7 Detalle composición'!M35</f>
        <v>1723122.3859999999</v>
      </c>
      <c r="R35" s="91">
        <f>'[3]C7 Detalle composición'!N35</f>
        <v>34.797267734129484</v>
      </c>
    </row>
    <row r="36" spans="1:18" x14ac:dyDescent="0.2">
      <c r="A36" s="50" t="s">
        <v>153</v>
      </c>
      <c r="B36" s="50" t="s">
        <v>153</v>
      </c>
      <c r="C36" s="50" t="s">
        <v>153</v>
      </c>
      <c r="D36" s="204" t="s">
        <v>171</v>
      </c>
      <c r="E36" s="204"/>
      <c r="F36" s="204" t="s">
        <v>43</v>
      </c>
      <c r="G36" s="204"/>
      <c r="H36" s="109">
        <f>'[3]C7 Detalle composición'!I36</f>
        <v>744750</v>
      </c>
      <c r="I36" s="109">
        <f>'[3]C7 Detalle composición'!J36</f>
        <v>0</v>
      </c>
      <c r="J36" s="109">
        <f>'[3]C7 Detalle composición'!K36</f>
        <v>744750</v>
      </c>
      <c r="K36" s="123">
        <f>+'[4]C7 Detalle composición'!K36</f>
        <v>101424.428</v>
      </c>
      <c r="L36" s="124">
        <f>+'[5]C7 Detalle composición'!K36-K36</f>
        <v>0.55899999999382999</v>
      </c>
      <c r="M36" s="124">
        <f>+'[6]C7 Detalle composición'!K36-L36-K36</f>
        <v>113358.44100000001</v>
      </c>
      <c r="N36" s="124">
        <f>+'[7]C7 Detalle composición'!K36-K36-L36-M36</f>
        <v>54.606000000014319</v>
      </c>
      <c r="O36" s="124">
        <f>'C7 Detalle composición'!K36-SUM(K36:N36)</f>
        <v>-144248.25800000003</v>
      </c>
      <c r="P36" s="124">
        <f t="shared" si="0"/>
        <v>70589.776000000013</v>
      </c>
      <c r="Q36" s="62">
        <f>'[3]C7 Detalle composición'!M36</f>
        <v>512324.87199999997</v>
      </c>
      <c r="R36" s="91">
        <f>'[3]C7 Detalle composición'!N36</f>
        <v>31.208476401477004</v>
      </c>
    </row>
    <row r="37" spans="1:18" ht="13.5" customHeight="1" x14ac:dyDescent="0.2">
      <c r="A37" s="50"/>
      <c r="B37" s="50"/>
      <c r="C37" s="50"/>
      <c r="D37" s="204" t="s">
        <v>173</v>
      </c>
      <c r="E37" s="204"/>
      <c r="F37" s="204" t="s">
        <v>44</v>
      </c>
      <c r="G37" s="204"/>
      <c r="H37" s="109">
        <f>'[3]C7 Detalle composición'!I37</f>
        <v>2334000</v>
      </c>
      <c r="I37" s="109">
        <f>'[3]C7 Detalle composición'!J37</f>
        <v>0</v>
      </c>
      <c r="J37" s="109">
        <f>'[3]C7 Detalle composición'!K37</f>
        <v>2334000</v>
      </c>
      <c r="K37" s="123">
        <f>+'[4]C7 Detalle composición'!K37</f>
        <v>0</v>
      </c>
      <c r="L37" s="124">
        <f>+'[5]C7 Detalle composición'!K37-K37</f>
        <v>324920.147627</v>
      </c>
      <c r="M37" s="124">
        <f>+'[6]C7 Detalle composición'!K37-L37-K37</f>
        <v>347405.63139700005</v>
      </c>
      <c r="N37" s="124">
        <f>+'[7]C7 Detalle composición'!K37-K37-L37-M37</f>
        <v>11201.423926999909</v>
      </c>
      <c r="O37" s="124">
        <f>'C7 Detalle composición'!K37-SUM(K37:N37)</f>
        <v>-129627.84742899996</v>
      </c>
      <c r="P37" s="124">
        <f t="shared" si="0"/>
        <v>553899.355522</v>
      </c>
      <c r="Q37" s="62">
        <f>'[3]C7 Detalle composición'!M37</f>
        <v>1296596.928573</v>
      </c>
      <c r="R37" s="91">
        <f>'[3]C7 Detalle composición'!N37</f>
        <v>44.447432366195372</v>
      </c>
    </row>
    <row r="38" spans="1:18" ht="13.5" customHeight="1" x14ac:dyDescent="0.2">
      <c r="A38" s="50"/>
      <c r="B38" s="50"/>
      <c r="C38" s="50"/>
      <c r="D38" s="204" t="s">
        <v>174</v>
      </c>
      <c r="E38" s="204"/>
      <c r="F38" s="204" t="s">
        <v>415</v>
      </c>
      <c r="G38" s="204"/>
      <c r="H38" s="109">
        <f>'[3]C7 Detalle composición'!I38</f>
        <v>67150</v>
      </c>
      <c r="I38" s="109">
        <f>'[3]C7 Detalle composición'!J38</f>
        <v>0</v>
      </c>
      <c r="J38" s="109">
        <f>'[3]C7 Detalle composición'!K38</f>
        <v>67150</v>
      </c>
      <c r="K38" s="123">
        <f>+'[4]C7 Detalle composición'!K38</f>
        <v>0</v>
      </c>
      <c r="L38" s="124">
        <f>+'[5]C7 Detalle composición'!K38-K38</f>
        <v>74697.606956999996</v>
      </c>
      <c r="M38" s="124">
        <f>+'[6]C7 Detalle composición'!K38-L38-K38</f>
        <v>900.93099999999686</v>
      </c>
      <c r="N38" s="124">
        <f>+'[7]C7 Detalle composición'!K38-K38-L38-M38</f>
        <v>555.80100000000675</v>
      </c>
      <c r="O38" s="124">
        <f>'C7 Detalle composición'!K38-SUM(K38:N38)</f>
        <v>35224.175260000004</v>
      </c>
      <c r="P38" s="124">
        <f t="shared" si="0"/>
        <v>111378.514217</v>
      </c>
      <c r="Q38" s="62">
        <f>'[3]C7 Detalle composición'!M38</f>
        <v>-9061.1779570000072</v>
      </c>
      <c r="R38" s="91">
        <f>'[3]C7 Detalle composición'!N38</f>
        <v>113.49393590022339</v>
      </c>
    </row>
    <row r="39" spans="1:18" ht="13.5" customHeight="1" x14ac:dyDescent="0.2">
      <c r="A39" s="50"/>
      <c r="B39" s="50"/>
      <c r="C39" s="50"/>
      <c r="D39" s="204" t="s">
        <v>175</v>
      </c>
      <c r="E39" s="204"/>
      <c r="F39" s="204" t="s">
        <v>46</v>
      </c>
      <c r="G39" s="204"/>
      <c r="H39" s="109">
        <f>'[3]C7 Detalle composición'!I39</f>
        <v>1788000</v>
      </c>
      <c r="I39" s="109">
        <f>'[3]C7 Detalle composición'!J39</f>
        <v>0</v>
      </c>
      <c r="J39" s="109">
        <f>'[3]C7 Detalle composición'!K39</f>
        <v>1788000</v>
      </c>
      <c r="K39" s="123">
        <f>+'[4]C7 Detalle composición'!K39</f>
        <v>0</v>
      </c>
      <c r="L39" s="124">
        <f>+'[5]C7 Detalle composición'!K39-K39</f>
        <v>67590.989000000001</v>
      </c>
      <c r="M39" s="124">
        <f>+'[6]C7 Detalle composición'!K39-L39-K39</f>
        <v>76648.459999999992</v>
      </c>
      <c r="N39" s="124">
        <f>+'[7]C7 Detalle composición'!K39-K39-L39-M39</f>
        <v>4.143000000010943</v>
      </c>
      <c r="O39" s="124">
        <f>'C7 Detalle composición'!K39-SUM(K39:N39)</f>
        <v>62657.078999999998</v>
      </c>
      <c r="P39" s="124">
        <f t="shared" si="0"/>
        <v>206900.671</v>
      </c>
      <c r="Q39" s="62">
        <f>'[3]C7 Detalle composición'!M39</f>
        <v>1570492.375</v>
      </c>
      <c r="R39" s="91">
        <f>'[3]C7 Detalle composición'!N39</f>
        <v>12.164855984340045</v>
      </c>
    </row>
    <row r="40" spans="1:18" ht="13.5" customHeight="1" x14ac:dyDescent="0.2">
      <c r="A40" s="50"/>
      <c r="B40" s="50"/>
      <c r="C40" s="50"/>
      <c r="D40" s="204" t="s">
        <v>444</v>
      </c>
      <c r="E40" s="204"/>
      <c r="F40" s="204" t="s">
        <v>443</v>
      </c>
      <c r="G40" s="204"/>
      <c r="H40" s="109">
        <f>'[3]C7 Detalle composición'!I40</f>
        <v>0</v>
      </c>
      <c r="I40" s="109">
        <f>'[3]C7 Detalle composición'!J40</f>
        <v>1053575</v>
      </c>
      <c r="J40" s="109">
        <f>'[3]C7 Detalle composición'!K40</f>
        <v>1053575</v>
      </c>
      <c r="K40" s="123"/>
      <c r="L40" s="124"/>
      <c r="M40" s="124">
        <f>+'[6]C7 Detalle composición'!K40-L40-K40</f>
        <v>0</v>
      </c>
      <c r="N40" s="124">
        <f>+'[7]C7 Detalle composición'!K40-K40-L40-M40</f>
        <v>0</v>
      </c>
      <c r="O40" s="124">
        <f>'C7 Detalle composición'!K41-SUM(K40:N40)</f>
        <v>0</v>
      </c>
      <c r="P40" s="124">
        <f t="shared" si="0"/>
        <v>0</v>
      </c>
      <c r="Q40" s="62">
        <f>'[3]C7 Detalle composición'!M40</f>
        <v>1053575</v>
      </c>
      <c r="R40" s="91">
        <f>'[3]C7 Detalle composición'!N40</f>
        <v>0</v>
      </c>
    </row>
    <row r="41" spans="1:18" x14ac:dyDescent="0.2">
      <c r="A41" s="47" t="s">
        <v>153</v>
      </c>
      <c r="B41" s="47" t="s">
        <v>153</v>
      </c>
      <c r="C41" s="47" t="s">
        <v>176</v>
      </c>
      <c r="D41" s="210" t="s">
        <v>284</v>
      </c>
      <c r="E41" s="209"/>
      <c r="F41" s="209"/>
      <c r="G41" s="209"/>
      <c r="H41" s="109">
        <f>'[3]C7 Detalle composición'!I41</f>
        <v>1273160</v>
      </c>
      <c r="I41" s="109">
        <f>'[3]C7 Detalle composición'!J41</f>
        <v>0</v>
      </c>
      <c r="J41" s="109">
        <f>'[3]C7 Detalle composición'!K41</f>
        <v>1273160</v>
      </c>
      <c r="K41" s="123">
        <f>+'[4]C7 Detalle composición'!K40</f>
        <v>34612.404036430002</v>
      </c>
      <c r="L41" s="124">
        <f>+'[5]C7 Detalle composición'!K40-K41</f>
        <v>59422.383179750002</v>
      </c>
      <c r="M41" s="124">
        <f>+'[6]C7 Detalle composición'!K41-L41-K41</f>
        <v>35511.597130499998</v>
      </c>
      <c r="N41" s="124">
        <f>+'[7]C7 Detalle composición'!K41-K41-L41-M41</f>
        <v>59231.183932509986</v>
      </c>
      <c r="O41" s="124">
        <f>'C7 Detalle composición'!K42-SUM(K41:N41)</f>
        <v>-24407.283419679967</v>
      </c>
      <c r="P41" s="124">
        <f t="shared" si="0"/>
        <v>164370.28485951002</v>
      </c>
      <c r="Q41" s="62">
        <f>'[3]C7 Detalle composición'!M41</f>
        <v>969973.95244456001</v>
      </c>
      <c r="R41" s="91">
        <f>'[3]C7 Detalle composición'!N41</f>
        <v>23.813664233516604</v>
      </c>
    </row>
    <row r="42" spans="1:18" ht="13.5" customHeight="1" x14ac:dyDescent="0.2">
      <c r="A42" s="48" t="s">
        <v>153</v>
      </c>
      <c r="B42" s="48" t="s">
        <v>153</v>
      </c>
      <c r="C42" s="211" t="s">
        <v>177</v>
      </c>
      <c r="D42" s="209"/>
      <c r="E42" s="204" t="s">
        <v>285</v>
      </c>
      <c r="F42" s="204"/>
      <c r="G42" s="204"/>
      <c r="H42" s="109">
        <f>'[3]C7 Detalle composición'!I42</f>
        <v>0</v>
      </c>
      <c r="I42" s="109">
        <f>'[3]C7 Detalle composición'!J42</f>
        <v>0</v>
      </c>
      <c r="J42" s="109">
        <f>'[3]C7 Detalle composición'!K42</f>
        <v>0</v>
      </c>
      <c r="K42" s="123">
        <f>+'[4]C7 Detalle composición'!K41</f>
        <v>151.58572783000002</v>
      </c>
      <c r="L42" s="124">
        <f>+'[5]C7 Detalle composición'!K41-K42</f>
        <v>7986.8709517200004</v>
      </c>
      <c r="M42" s="124">
        <f>+'[6]C7 Detalle composición'!K42-L42-K42</f>
        <v>3291.8475900200001</v>
      </c>
      <c r="N42" s="124">
        <f>+'[7]C7 Detalle composición'!K42-K42-L42-M42</f>
        <v>1025.9297747199989</v>
      </c>
      <c r="O42" s="124">
        <f>'C7 Detalle composición'!K43-SUM(K42:N42)</f>
        <v>-7333.449840289999</v>
      </c>
      <c r="P42" s="124">
        <f t="shared" si="0"/>
        <v>5122.7842039999996</v>
      </c>
      <c r="Q42" s="62">
        <f>'[3]C7 Detalle composición'!M42</f>
        <v>-12441.826200290001</v>
      </c>
      <c r="R42" s="91">
        <f>'[3]C7 Detalle composición'!N42</f>
        <v>0</v>
      </c>
    </row>
    <row r="43" spans="1:18" ht="13.5" customHeight="1" x14ac:dyDescent="0.2">
      <c r="A43" s="48" t="s">
        <v>153</v>
      </c>
      <c r="B43" s="48" t="s">
        <v>153</v>
      </c>
      <c r="C43" s="211" t="s">
        <v>178</v>
      </c>
      <c r="D43" s="209"/>
      <c r="E43" s="204" t="s">
        <v>404</v>
      </c>
      <c r="F43" s="204"/>
      <c r="G43" s="204"/>
      <c r="H43" s="109">
        <f>'[3]C7 Detalle composición'!I43</f>
        <v>1273160</v>
      </c>
      <c r="I43" s="109">
        <f>'[3]C7 Detalle composición'!J43</f>
        <v>0</v>
      </c>
      <c r="J43" s="109">
        <f>'[3]C7 Detalle composición'!K43</f>
        <v>1273160</v>
      </c>
      <c r="K43" s="123">
        <f>+'[4]C7 Detalle composición'!K42</f>
        <v>21049.352556289999</v>
      </c>
      <c r="L43" s="124">
        <f>+'[5]C7 Detalle composición'!K42-K43</f>
        <v>22300.80995916</v>
      </c>
      <c r="M43" s="124">
        <f>+'[6]C7 Detalle composición'!K43-L43-K43</f>
        <v>22757.716623999997</v>
      </c>
      <c r="N43" s="124">
        <f>+'[7]C7 Detalle composición'!K43-K43-L43-M43</f>
        <v>22664.672101</v>
      </c>
      <c r="O43" s="124">
        <f>'C7 Detalle composición'!K44-SUM(K43:N43)</f>
        <v>-6597.29611209</v>
      </c>
      <c r="P43" s="124">
        <f t="shared" si="0"/>
        <v>82175.255128360004</v>
      </c>
      <c r="Q43" s="62">
        <f>'[3]C7 Detalle composición'!M43</f>
        <v>1160916.30700855</v>
      </c>
      <c r="R43" s="91">
        <f>'[3]C7 Detalle composición'!N43</f>
        <v>8.8161498155337892</v>
      </c>
    </row>
    <row r="44" spans="1:18" ht="13.5" customHeight="1" x14ac:dyDescent="0.2">
      <c r="A44" s="48" t="s">
        <v>153</v>
      </c>
      <c r="B44" s="48" t="s">
        <v>153</v>
      </c>
      <c r="C44" s="211" t="s">
        <v>179</v>
      </c>
      <c r="D44" s="209"/>
      <c r="E44" s="204" t="s">
        <v>405</v>
      </c>
      <c r="F44" s="204"/>
      <c r="G44" s="204"/>
      <c r="H44" s="109">
        <f>'[3]C7 Detalle composición'!I44</f>
        <v>0</v>
      </c>
      <c r="I44" s="109">
        <f>'[3]C7 Detalle composición'!J44</f>
        <v>0</v>
      </c>
      <c r="J44" s="109">
        <f>'[3]C7 Detalle composición'!K44</f>
        <v>0</v>
      </c>
      <c r="K44" s="123">
        <f>+'[4]C7 Detalle composición'!K43</f>
        <v>5851.3424485699998</v>
      </c>
      <c r="L44" s="124">
        <f>+'[5]C7 Detalle composición'!K43-K44</f>
        <v>13958.88463138</v>
      </c>
      <c r="M44" s="124">
        <f>+'[6]C7 Detalle composición'!K44-L44-K44</f>
        <v>9327.6093284599992</v>
      </c>
      <c r="N44" s="124">
        <f>+'[7]C7 Detalle composición'!K44-K44-L44-M44</f>
        <v>14850.927876299997</v>
      </c>
      <c r="O44" s="124">
        <f>'C7 Detalle composición'!K45-SUM(K44:N44)</f>
        <v>8369.8541842700142</v>
      </c>
      <c r="P44" s="124">
        <f t="shared" si="0"/>
        <v>52358.618468980007</v>
      </c>
      <c r="Q44" s="62">
        <f>'[3]C7 Detalle composición'!M44</f>
        <v>-47287.224078719999</v>
      </c>
      <c r="R44" s="91">
        <f>'[3]C7 Detalle composición'!N44</f>
        <v>0</v>
      </c>
    </row>
    <row r="45" spans="1:18" ht="13.5" customHeight="1" x14ac:dyDescent="0.2">
      <c r="A45" s="48" t="s">
        <v>153</v>
      </c>
      <c r="B45" s="48" t="s">
        <v>153</v>
      </c>
      <c r="C45" s="211" t="s">
        <v>180</v>
      </c>
      <c r="D45" s="209"/>
      <c r="E45" s="204" t="s">
        <v>407</v>
      </c>
      <c r="F45" s="204"/>
      <c r="G45" s="204"/>
      <c r="H45" s="109">
        <f>'[3]C7 Detalle composición'!I45</f>
        <v>0</v>
      </c>
      <c r="I45" s="109">
        <f>'[3]C7 Detalle composición'!J45</f>
        <v>0</v>
      </c>
      <c r="J45" s="109">
        <f>'[3]C7 Detalle composición'!K45</f>
        <v>0</v>
      </c>
      <c r="K45" s="123">
        <f>+'[4]C7 Detalle composición'!K44</f>
        <v>67.720367530000004</v>
      </c>
      <c r="L45" s="124">
        <f>+'[5]C7 Detalle composición'!K44-K45</f>
        <v>12834.50779706</v>
      </c>
      <c r="M45" s="124">
        <f>+'[6]C7 Detalle composición'!K45-L45-K45</f>
        <v>85.174782770000746</v>
      </c>
      <c r="N45" s="124">
        <f>+'[7]C7 Detalle composición'!K45-K45-L45-M45</f>
        <v>1145.7330714199991</v>
      </c>
      <c r="O45" s="124">
        <f>'C7 Detalle composición'!K46-SUM(K45:N45)</f>
        <v>9266.2371375599996</v>
      </c>
      <c r="P45" s="124">
        <f t="shared" si="0"/>
        <v>23399.37315634</v>
      </c>
      <c r="Q45" s="62">
        <f>'[3]C7 Detalle composición'!M45</f>
        <v>-22266.815114159999</v>
      </c>
      <c r="R45" s="91">
        <f>'[3]C7 Detalle composición'!N45</f>
        <v>0</v>
      </c>
    </row>
    <row r="46" spans="1:18" ht="13.5" customHeight="1" x14ac:dyDescent="0.2">
      <c r="A46" s="48" t="s">
        <v>153</v>
      </c>
      <c r="B46" s="48" t="s">
        <v>153</v>
      </c>
      <c r="C46" s="211" t="s">
        <v>181</v>
      </c>
      <c r="D46" s="209"/>
      <c r="E46" s="204" t="s">
        <v>286</v>
      </c>
      <c r="F46" s="204"/>
      <c r="G46" s="204"/>
      <c r="H46" s="109">
        <f>'[3]C7 Detalle composición'!I46</f>
        <v>0</v>
      </c>
      <c r="I46" s="109">
        <f>'[3]C7 Detalle composición'!J46</f>
        <v>0</v>
      </c>
      <c r="J46" s="109">
        <f>'[3]C7 Detalle composición'!K46</f>
        <v>0</v>
      </c>
      <c r="K46" s="123">
        <f>+'[4]C7 Detalle composición'!K45</f>
        <v>7492.40293621</v>
      </c>
      <c r="L46" s="124">
        <f>+'[5]C7 Detalle composición'!K45-K46</f>
        <v>2341.309840429999</v>
      </c>
      <c r="M46" s="124">
        <f>+'[6]C7 Detalle composición'!K46-L46-K46</f>
        <v>49.248805250001169</v>
      </c>
      <c r="N46" s="124">
        <f>+'[7]C7 Detalle composición'!K46-K46-L46-M46</f>
        <v>19543.921109069997</v>
      </c>
      <c r="O46" s="124">
        <f>'C7 Detalle composición'!K47-SUM(K46:N46)</f>
        <v>-28112.628789129994</v>
      </c>
      <c r="P46" s="124">
        <f t="shared" si="0"/>
        <v>1314.2539018300013</v>
      </c>
      <c r="Q46" s="62">
        <f>'[3]C7 Detalle composición'!M46</f>
        <v>-108946.48917082</v>
      </c>
      <c r="R46" s="91">
        <f>'[3]C7 Detalle composición'!N46</f>
        <v>0</v>
      </c>
    </row>
    <row r="47" spans="1:18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x14ac:dyDescent="0.2">
      <c r="A48" s="202" t="s">
        <v>182</v>
      </c>
      <c r="B48" s="203"/>
      <c r="C48" s="203"/>
      <c r="D48" s="203"/>
      <c r="E48" s="203"/>
      <c r="F48" s="203"/>
      <c r="G48" s="203"/>
      <c r="H48" s="107">
        <f>'[3]C7 Detalle composición'!I48</f>
        <v>155769579.84958801</v>
      </c>
      <c r="I48" s="107">
        <f>'[3]C7 Detalle composición'!J48</f>
        <v>12843.673000000001</v>
      </c>
      <c r="J48" s="107">
        <f>'[3]C7 Detalle composición'!K48</f>
        <v>155782423.52258798</v>
      </c>
      <c r="K48" s="119">
        <f>+'[4]C7 Detalle composición'!K47</f>
        <v>11594261.188459799</v>
      </c>
      <c r="L48" s="120">
        <f>+'[5]C7 Detalle composición'!K47-K48</f>
        <v>11920985.689604841</v>
      </c>
      <c r="M48" s="120">
        <f>+'[6]C7 Detalle composición'!K48-L48-K48</f>
        <v>17940236.910430357</v>
      </c>
      <c r="N48" s="120">
        <f>+'[7]C7 Detalle composición'!K48-K48-L48-M48</f>
        <v>25046550.439033061</v>
      </c>
      <c r="O48" s="120">
        <f>'C7 Detalle composición'!K49-SUM(K48:N48)</f>
        <v>-5506729.9004446119</v>
      </c>
      <c r="P48" s="120">
        <f t="shared" si="0"/>
        <v>60995304.327083446</v>
      </c>
      <c r="Q48" s="44">
        <f>'[3]C7 Detalle composición'!M48</f>
        <v>81799089.769620478</v>
      </c>
      <c r="R48" s="87">
        <f>'[3]C7 Detalle composición'!N48</f>
        <v>47.491451269045214</v>
      </c>
    </row>
    <row r="49" spans="1:18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x14ac:dyDescent="0.2">
      <c r="A50" s="208" t="s">
        <v>183</v>
      </c>
      <c r="B50" s="209"/>
      <c r="C50" s="209"/>
      <c r="D50" s="209"/>
      <c r="E50" s="209"/>
      <c r="F50" s="209"/>
      <c r="G50" s="209"/>
      <c r="H50" s="108">
        <f>'[3]C7 Detalle composición'!I50</f>
        <v>155769579.84958801</v>
      </c>
      <c r="I50" s="108">
        <f>'[3]C7 Detalle composición'!J50</f>
        <v>12843.673000000001</v>
      </c>
      <c r="J50" s="108">
        <f>'[3]C7 Detalle composición'!K50</f>
        <v>155782423.52258798</v>
      </c>
      <c r="K50" s="121">
        <f>+'[4]C7 Detalle composición'!K49</f>
        <v>11594261.188459799</v>
      </c>
      <c r="L50" s="122">
        <f>+'[5]C7 Detalle composición'!K49-K50</f>
        <v>11920985.689604841</v>
      </c>
      <c r="M50" s="122">
        <f>+'[6]C7 Detalle composición'!K50-L50-K50</f>
        <v>17940236.910430357</v>
      </c>
      <c r="N50" s="122">
        <f>+'[7]C7 Detalle composición'!K50-K50-L50-M50</f>
        <v>25046550.439033061</v>
      </c>
      <c r="O50" s="122">
        <f>'C7 Detalle composición'!K51-SUM(K50:N50)</f>
        <v>-5506729.9004446119</v>
      </c>
      <c r="P50" s="122">
        <f t="shared" si="0"/>
        <v>60995304.327083446</v>
      </c>
      <c r="Q50" s="92">
        <f>'[3]C7 Detalle composición'!M50</f>
        <v>81799089.769620478</v>
      </c>
      <c r="R50" s="93">
        <f>'[3]C7 Detalle composición'!N50</f>
        <v>47.491451269045214</v>
      </c>
    </row>
    <row r="51" spans="1:18" ht="13.5" customHeight="1" x14ac:dyDescent="0.2">
      <c r="A51" s="47" t="s">
        <v>153</v>
      </c>
      <c r="B51" s="47" t="s">
        <v>153</v>
      </c>
      <c r="C51" s="47" t="s">
        <v>184</v>
      </c>
      <c r="D51" s="210" t="s">
        <v>396</v>
      </c>
      <c r="E51" s="210"/>
      <c r="F51" s="210"/>
      <c r="G51" s="210"/>
      <c r="H51" s="109">
        <f>'[3]C7 Detalle composición'!I51</f>
        <v>0</v>
      </c>
      <c r="I51" s="109">
        <f>'[3]C7 Detalle composición'!J51</f>
        <v>0</v>
      </c>
      <c r="J51" s="109">
        <f>'[3]C7 Detalle composición'!K51</f>
        <v>0</v>
      </c>
      <c r="K51" s="123">
        <f>+'[4]C7 Detalle composición'!K50</f>
        <v>0</v>
      </c>
      <c r="L51" s="124">
        <f>+'[5]C7 Detalle composición'!K50-K51</f>
        <v>56.887053999999999</v>
      </c>
      <c r="M51" s="124">
        <f>+'[6]C7 Detalle composición'!K51-L51-K51</f>
        <v>1008.3621869999999</v>
      </c>
      <c r="N51" s="124">
        <f>+'[7]C7 Detalle composición'!K51-K51-L51-M51</f>
        <v>161.74579999999992</v>
      </c>
      <c r="O51" s="124">
        <f>'C7 Detalle composición'!K52-SUM(K51:N51)</f>
        <v>-665.30795558</v>
      </c>
      <c r="P51" s="124">
        <f t="shared" si="0"/>
        <v>561.6870854199999</v>
      </c>
      <c r="Q51" s="62">
        <f>'[3]C7 Detalle composición'!M51</f>
        <v>-1226.9950409999999</v>
      </c>
      <c r="R51" s="91">
        <f>'[3]C7 Detalle composición'!N51</f>
        <v>0</v>
      </c>
    </row>
    <row r="52" spans="1:18" ht="11.25" customHeight="1" x14ac:dyDescent="0.2">
      <c r="A52" s="47" t="s">
        <v>153</v>
      </c>
      <c r="B52" s="47" t="s">
        <v>153</v>
      </c>
      <c r="C52" s="47" t="s">
        <v>185</v>
      </c>
      <c r="D52" s="210" t="s">
        <v>287</v>
      </c>
      <c r="E52" s="210"/>
      <c r="F52" s="210"/>
      <c r="G52" s="210"/>
      <c r="H52" s="109">
        <f>'[3]C7 Detalle composición'!I52</f>
        <v>3003164.9610819998</v>
      </c>
      <c r="I52" s="109">
        <f>'[3]C7 Detalle composición'!J52</f>
        <v>0</v>
      </c>
      <c r="J52" s="109">
        <f>'[3]C7 Detalle composición'!K52</f>
        <v>3003164.9610819998</v>
      </c>
      <c r="K52" s="123">
        <f>+'[4]C7 Detalle composición'!K51</f>
        <v>0</v>
      </c>
      <c r="L52" s="124">
        <f>+'[5]C7 Detalle composición'!K51-K52</f>
        <v>1947726.23</v>
      </c>
      <c r="M52" s="124">
        <f>+'[6]C7 Detalle composición'!K52-L52-K52</f>
        <v>0</v>
      </c>
      <c r="N52" s="124">
        <f>+'[7]C7 Detalle composición'!K52-K52-L52-M52</f>
        <v>84320</v>
      </c>
      <c r="O52" s="124">
        <f>'C7 Detalle composición'!K53-SUM(K52:N52)</f>
        <v>-124439.69376299996</v>
      </c>
      <c r="P52" s="124">
        <f t="shared" si="0"/>
        <v>1907606.536237</v>
      </c>
      <c r="Q52" s="62">
        <f>'[3]C7 Detalle composición'!M52</f>
        <v>971118.73108199984</v>
      </c>
      <c r="R52" s="91">
        <f>'[3]C7 Detalle composición'!N52</f>
        <v>67.663490228917738</v>
      </c>
    </row>
    <row r="53" spans="1:18" ht="11.25" customHeight="1" x14ac:dyDescent="0.2">
      <c r="A53" s="47" t="s">
        <v>153</v>
      </c>
      <c r="B53" s="47" t="s">
        <v>153</v>
      </c>
      <c r="C53" s="47" t="s">
        <v>186</v>
      </c>
      <c r="D53" s="210" t="s">
        <v>409</v>
      </c>
      <c r="E53" s="210"/>
      <c r="F53" s="210"/>
      <c r="G53" s="210"/>
      <c r="H53" s="109">
        <f>'[3]C7 Detalle composición'!I53</f>
        <v>16522816</v>
      </c>
      <c r="I53" s="109">
        <f>'[3]C7 Detalle composición'!J53</f>
        <v>0</v>
      </c>
      <c r="J53" s="109">
        <f>'[3]C7 Detalle composición'!K53</f>
        <v>16522816</v>
      </c>
      <c r="K53" s="123">
        <f>+'[4]C7 Detalle composición'!K52</f>
        <v>114.932571</v>
      </c>
      <c r="L53" s="124">
        <f>+'[5]C7 Detalle composición'!K52-K53</f>
        <v>4.2649650000000037</v>
      </c>
      <c r="M53" s="124">
        <f>+'[6]C7 Detalle composición'!K53-L53-K53</f>
        <v>10031386.225715</v>
      </c>
      <c r="N53" s="124">
        <f>+'[7]C7 Detalle composición'!K53-K53-L53-M53</f>
        <v>4502588.6983578019</v>
      </c>
      <c r="O53" s="124">
        <f>'C7 Detalle composición'!K54-SUM(K53:N53)</f>
        <v>-3517026.6412769016</v>
      </c>
      <c r="P53" s="124">
        <f t="shared" si="0"/>
        <v>11017067.4803319</v>
      </c>
      <c r="Q53" s="62">
        <f>'[3]C7 Detalle composición'!M53</f>
        <v>1173969.3713971991</v>
      </c>
      <c r="R53" s="91">
        <f>'[3]C7 Detalle composición'!N53</f>
        <v>92.894859015574596</v>
      </c>
    </row>
    <row r="54" spans="1:18" ht="11.25" customHeight="1" x14ac:dyDescent="0.2">
      <c r="A54" s="47" t="s">
        <v>153</v>
      </c>
      <c r="B54" s="47" t="s">
        <v>153</v>
      </c>
      <c r="C54" s="47" t="s">
        <v>187</v>
      </c>
      <c r="D54" s="210" t="s">
        <v>288</v>
      </c>
      <c r="E54" s="210"/>
      <c r="F54" s="210"/>
      <c r="G54" s="210"/>
      <c r="H54" s="109">
        <f>'[3]C7 Detalle composición'!I54</f>
        <v>0</v>
      </c>
      <c r="I54" s="109">
        <f>'[3]C7 Detalle composición'!J54</f>
        <v>0</v>
      </c>
      <c r="J54" s="109">
        <f>'[3]C7 Detalle composición'!K54</f>
        <v>0</v>
      </c>
      <c r="K54" s="123">
        <f>+'[4]C7 Detalle composición'!K53</f>
        <v>44455.174154389999</v>
      </c>
      <c r="L54" s="124">
        <f>+'[5]C7 Detalle composición'!K53-K54</f>
        <v>76637.485721479999</v>
      </c>
      <c r="M54" s="124">
        <f>+'[6]C7 Detalle composición'!K54-L54-K54</f>
        <v>68484.173208370004</v>
      </c>
      <c r="N54" s="124">
        <f>+'[7]C7 Detalle composición'!K54-K54-L54-M54</f>
        <v>86941.866017100037</v>
      </c>
      <c r="O54" s="124">
        <f>'C7 Detalle composición'!K55-SUM(K54:N54)</f>
        <v>-77775.289861150028</v>
      </c>
      <c r="P54" s="124">
        <f t="shared" si="0"/>
        <v>198743.40924019</v>
      </c>
      <c r="Q54" s="62">
        <f>'[3]C7 Detalle composición'!M54</f>
        <v>-347077.98411978001</v>
      </c>
      <c r="R54" s="91">
        <f>'[3]C7 Detalle composición'!N54</f>
        <v>0</v>
      </c>
    </row>
    <row r="55" spans="1:18" ht="11.25" customHeight="1" x14ac:dyDescent="0.2">
      <c r="A55" s="47" t="s">
        <v>153</v>
      </c>
      <c r="B55" s="47" t="s">
        <v>153</v>
      </c>
      <c r="C55" s="47" t="s">
        <v>188</v>
      </c>
      <c r="D55" s="210" t="s">
        <v>410</v>
      </c>
      <c r="E55" s="210"/>
      <c r="F55" s="210"/>
      <c r="G55" s="210"/>
      <c r="H55" s="109">
        <f>'[3]C7 Detalle composición'!I55</f>
        <v>37962000</v>
      </c>
      <c r="I55" s="109">
        <f>'[3]C7 Detalle composición'!J55</f>
        <v>0</v>
      </c>
      <c r="J55" s="109">
        <f>'[3]C7 Detalle composición'!K55</f>
        <v>37962000</v>
      </c>
      <c r="K55" s="123">
        <f>+'[4]C7 Detalle composición'!K54</f>
        <v>22633.155922909998</v>
      </c>
      <c r="L55" s="124">
        <f>+'[5]C7 Detalle composición'!K54-K55</f>
        <v>104047.86204318001</v>
      </c>
      <c r="M55" s="124">
        <f>+'[6]C7 Detalle composición'!K55-L55-K55</f>
        <v>8530.7189366999919</v>
      </c>
      <c r="N55" s="124">
        <f>+'[7]C7 Detalle composición'!K55-K55-L55-M55</f>
        <v>14595623.11408671</v>
      </c>
      <c r="O55" s="124">
        <f>'C7 Detalle composición'!K56-SUM(K55:N55)</f>
        <v>3886084.3372823987</v>
      </c>
      <c r="P55" s="124">
        <f t="shared" si="0"/>
        <v>18616919.188271899</v>
      </c>
      <c r="Q55" s="62">
        <f>'[3]C7 Detalle composición'!M55</f>
        <v>23230074.180287302</v>
      </c>
      <c r="R55" s="91">
        <f>'[3]C7 Detalle composición'!N55</f>
        <v>38.807032874223431</v>
      </c>
    </row>
    <row r="56" spans="1:18" ht="11.25" customHeight="1" x14ac:dyDescent="0.2">
      <c r="A56" s="47" t="s">
        <v>153</v>
      </c>
      <c r="B56" s="47" t="s">
        <v>153</v>
      </c>
      <c r="C56" s="47" t="s">
        <v>189</v>
      </c>
      <c r="D56" s="210" t="s">
        <v>398</v>
      </c>
      <c r="E56" s="210"/>
      <c r="F56" s="210"/>
      <c r="G56" s="210"/>
      <c r="H56" s="109">
        <f>'[3]C7 Detalle composición'!I56</f>
        <v>60250000</v>
      </c>
      <c r="I56" s="109">
        <f>'[3]C7 Detalle composición'!J56</f>
        <v>0</v>
      </c>
      <c r="J56" s="109">
        <f>'[3]C7 Detalle composición'!K56</f>
        <v>60250000</v>
      </c>
      <c r="K56" s="123">
        <f>+'[4]C7 Detalle composición'!K55</f>
        <v>11375478.1735439</v>
      </c>
      <c r="L56" s="124">
        <f>+'[5]C7 Detalle composición'!K55-K56</f>
        <v>9376688.1777424999</v>
      </c>
      <c r="M56" s="124">
        <f>+'[6]C7 Detalle composición'!K56-L56-K56</f>
        <v>7681752.5718248002</v>
      </c>
      <c r="N56" s="124">
        <f>+'[7]C7 Detalle composición'!K56-K56-L56-M56</f>
        <v>5614037.6125655025</v>
      </c>
      <c r="O56" s="124">
        <f>'C7 Detalle composición'!K57-SUM(K56:N56)</f>
        <v>-5704646.0243223049</v>
      </c>
      <c r="P56" s="124">
        <f t="shared" si="0"/>
        <v>28343310.511354398</v>
      </c>
      <c r="Q56" s="62">
        <f>'[3]C7 Detalle composición'!M56</f>
        <v>19978346.493351296</v>
      </c>
      <c r="R56" s="91">
        <f>'[3]C7 Detalle composición'!N56</f>
        <v>66.840918683234364</v>
      </c>
    </row>
    <row r="57" spans="1:18" ht="11.25" customHeight="1" x14ac:dyDescent="0.2">
      <c r="A57" s="47" t="s">
        <v>153</v>
      </c>
      <c r="B57" s="47" t="s">
        <v>153</v>
      </c>
      <c r="C57" s="47" t="s">
        <v>190</v>
      </c>
      <c r="D57" s="210" t="s">
        <v>399</v>
      </c>
      <c r="E57" s="210"/>
      <c r="F57" s="210"/>
      <c r="G57" s="210"/>
      <c r="H57" s="109">
        <f>'[3]C7 Detalle composición'!I57</f>
        <v>55394.526000999998</v>
      </c>
      <c r="I57" s="109">
        <f>'[3]C7 Detalle composición'!J57</f>
        <v>12843.673000000001</v>
      </c>
      <c r="J57" s="109">
        <f>'[3]C7 Detalle composición'!K57</f>
        <v>68238.199001000001</v>
      </c>
      <c r="K57" s="123">
        <f>+'[4]C7 Detalle composición'!K56</f>
        <v>16970.008000000002</v>
      </c>
      <c r="L57" s="124">
        <f>+'[5]C7 Detalle composición'!K56-K57</f>
        <v>0</v>
      </c>
      <c r="M57" s="124">
        <f>+'[6]C7 Detalle composición'!K57-L57-K57</f>
        <v>0</v>
      </c>
      <c r="N57" s="124">
        <f>+'[7]C7 Detalle composición'!K57-K57-L57-M57</f>
        <v>761.94999299999836</v>
      </c>
      <c r="O57" s="124">
        <f>'C7 Detalle composición'!K58-SUM(K57:N57)</f>
        <v>-15340.5936502</v>
      </c>
      <c r="P57" s="124">
        <f t="shared" si="0"/>
        <v>2391.3643427999996</v>
      </c>
      <c r="Q57" s="62">
        <f>'[3]C7 Detalle composición'!M57</f>
        <v>50506.241007999997</v>
      </c>
      <c r="R57" s="91">
        <f>'[3]C7 Detalle composición'!N57</f>
        <v>25.985383923658574</v>
      </c>
    </row>
    <row r="58" spans="1:18" ht="11.25" customHeight="1" x14ac:dyDescent="0.2">
      <c r="A58" s="47" t="s">
        <v>153</v>
      </c>
      <c r="B58" s="47" t="s">
        <v>153</v>
      </c>
      <c r="C58" s="47" t="s">
        <v>191</v>
      </c>
      <c r="D58" s="210" t="s">
        <v>411</v>
      </c>
      <c r="E58" s="210"/>
      <c r="F58" s="210"/>
      <c r="G58" s="210"/>
      <c r="H58" s="109">
        <f>'[3]C7 Detalle composición'!I58</f>
        <v>0</v>
      </c>
      <c r="I58" s="109">
        <f>'[3]C7 Detalle composición'!J58</f>
        <v>0</v>
      </c>
      <c r="J58" s="109">
        <f>'[3]C7 Detalle composición'!K58</f>
        <v>0</v>
      </c>
      <c r="K58" s="123">
        <f>+'[4]C7 Detalle composición'!K57</f>
        <v>14.721687800000002</v>
      </c>
      <c r="L58" s="124">
        <f>+'[5]C7 Detalle composición'!K57-K58</f>
        <v>216476.95120190002</v>
      </c>
      <c r="M58" s="124">
        <f>+'[6]C7 Detalle composición'!K58-L58-K58</f>
        <v>493.13514583999125</v>
      </c>
      <c r="N58" s="124">
        <f>+'[7]C7 Detalle composición'!K58-K58-L58-M58</f>
        <v>32382.763994869991</v>
      </c>
      <c r="O58" s="124">
        <f>'C7 Detalle composición'!K59-SUM(K58:N58)</f>
        <v>298090.27508994</v>
      </c>
      <c r="P58" s="124">
        <f t="shared" si="0"/>
        <v>547457.84712034999</v>
      </c>
      <c r="Q58" s="62">
        <f>'[3]C7 Detalle composición'!M58</f>
        <v>-595082.12804009998</v>
      </c>
      <c r="R58" s="91">
        <f>'[3]C7 Detalle composición'!N58</f>
        <v>0</v>
      </c>
    </row>
    <row r="59" spans="1:18" ht="11.25" customHeight="1" x14ac:dyDescent="0.2">
      <c r="A59" s="47" t="s">
        <v>153</v>
      </c>
      <c r="B59" s="47" t="s">
        <v>153</v>
      </c>
      <c r="C59" s="47" t="s">
        <v>192</v>
      </c>
      <c r="D59" s="210" t="s">
        <v>401</v>
      </c>
      <c r="E59" s="210"/>
      <c r="F59" s="210"/>
      <c r="G59" s="210"/>
      <c r="H59" s="109">
        <f>'[3]C7 Detalle composición'!I59</f>
        <v>8696107</v>
      </c>
      <c r="I59" s="109">
        <f>'[3]C7 Detalle composición'!J59</f>
        <v>0</v>
      </c>
      <c r="J59" s="109">
        <f>'[3]C7 Detalle composición'!K59</f>
        <v>8696107</v>
      </c>
      <c r="K59" s="123">
        <f>+'[4]C7 Detalle composición'!K58</f>
        <v>0</v>
      </c>
      <c r="L59" s="124">
        <f>+'[5]C7 Detalle composición'!K58-K59</f>
        <v>0</v>
      </c>
      <c r="M59" s="124">
        <f>+'[6]C7 Detalle composición'!K59-L59-K59</f>
        <v>0</v>
      </c>
      <c r="N59" s="124">
        <f>+'[7]C7 Detalle composición'!K59-K59-L59-M59</f>
        <v>0</v>
      </c>
      <c r="O59" s="124">
        <f>'C7 Detalle composición'!K60-SUM(K59:N59)</f>
        <v>0</v>
      </c>
      <c r="P59" s="124">
        <f t="shared" si="0"/>
        <v>0</v>
      </c>
      <c r="Q59" s="62">
        <f>'[3]C7 Detalle composición'!M59</f>
        <v>8696107</v>
      </c>
      <c r="R59" s="91">
        <f>'[3]C7 Detalle composición'!N59</f>
        <v>0</v>
      </c>
    </row>
    <row r="60" spans="1:18" ht="11.25" customHeight="1" x14ac:dyDescent="0.2">
      <c r="A60" s="47" t="s">
        <v>153</v>
      </c>
      <c r="B60" s="47" t="s">
        <v>153</v>
      </c>
      <c r="C60" s="47" t="s">
        <v>193</v>
      </c>
      <c r="D60" s="210" t="s">
        <v>412</v>
      </c>
      <c r="E60" s="210"/>
      <c r="F60" s="210"/>
      <c r="G60" s="210"/>
      <c r="H60" s="109">
        <f>'[3]C7 Detalle composición'!I60</f>
        <v>0</v>
      </c>
      <c r="I60" s="109">
        <f>'[3]C7 Detalle composición'!J60</f>
        <v>0</v>
      </c>
      <c r="J60" s="109">
        <f>'[3]C7 Detalle composición'!K60</f>
        <v>0</v>
      </c>
      <c r="K60" s="123">
        <f>+'[4]C7 Detalle composición'!K59</f>
        <v>134595.02257980002</v>
      </c>
      <c r="L60" s="124">
        <f>+'[5]C7 Detalle composición'!K59-K60</f>
        <v>103003.03087677996</v>
      </c>
      <c r="M60" s="124">
        <f>+'[6]C7 Detalle composición'!K60-L60-K60</f>
        <v>148581.72341265003</v>
      </c>
      <c r="N60" s="124">
        <f>+'[7]C7 Detalle composición'!K60-K60-L60-M60</f>
        <v>129732.68821808</v>
      </c>
      <c r="O60" s="124">
        <f>'C7 Detalle composición'!K61-SUM(K60:N60)</f>
        <v>-254819.46198781996</v>
      </c>
      <c r="P60" s="124">
        <f t="shared" si="0"/>
        <v>261093.00309948999</v>
      </c>
      <c r="Q60" s="62">
        <f>'[3]C7 Detalle composición'!M60</f>
        <v>-541397.70280941995</v>
      </c>
      <c r="R60" s="91">
        <f>'[3]C7 Detalle composición'!N60</f>
        <v>0</v>
      </c>
    </row>
    <row r="61" spans="1:18" ht="11.25" customHeight="1" x14ac:dyDescent="0.2">
      <c r="A61" s="47" t="s">
        <v>153</v>
      </c>
      <c r="B61" s="47" t="s">
        <v>153</v>
      </c>
      <c r="C61" s="47" t="s">
        <v>194</v>
      </c>
      <c r="D61" s="210" t="s">
        <v>413</v>
      </c>
      <c r="E61" s="210"/>
      <c r="F61" s="210"/>
      <c r="G61" s="210"/>
      <c r="H61" s="109">
        <f>'[3]C7 Detalle composición'!I61</f>
        <v>29280097.362505</v>
      </c>
      <c r="I61" s="109">
        <f>'[3]C7 Detalle composición'!J61</f>
        <v>0</v>
      </c>
      <c r="J61" s="109">
        <f>'[3]C7 Detalle composición'!K61</f>
        <v>29280097.362505</v>
      </c>
      <c r="K61" s="123">
        <f>+'[4]C7 Detalle composición'!K60</f>
        <v>0</v>
      </c>
      <c r="L61" s="124">
        <f>+'[5]C7 Detalle composición'!K60-K61</f>
        <v>96344.8</v>
      </c>
      <c r="M61" s="124">
        <f>+'[6]C7 Detalle composición'!K61-L61-K61</f>
        <v>0</v>
      </c>
      <c r="N61" s="124">
        <f>+'[7]C7 Detalle composición'!K61-K61-L61-M61</f>
        <v>0</v>
      </c>
      <c r="O61" s="124">
        <f>'C7 Detalle composición'!K62-SUM(K61:N61)</f>
        <v>3808.5</v>
      </c>
      <c r="P61" s="124">
        <f t="shared" si="0"/>
        <v>100153.3</v>
      </c>
      <c r="Q61" s="62">
        <f>'[3]C7 Detalle composición'!M61</f>
        <v>29183752.562504999</v>
      </c>
      <c r="R61" s="91">
        <f>'[3]C7 Detalle composición'!N61</f>
        <v>0.32904535393852741</v>
      </c>
    </row>
    <row r="62" spans="1:18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composición'!K63-SUM(K62:N62)</f>
        <v>0</v>
      </c>
      <c r="P62" s="118">
        <f t="shared" si="0"/>
        <v>0</v>
      </c>
      <c r="Q62" s="61"/>
      <c r="R62" s="90"/>
    </row>
    <row r="63" spans="1:18" x14ac:dyDescent="0.2">
      <c r="A63" s="202" t="s">
        <v>195</v>
      </c>
      <c r="B63" s="203"/>
      <c r="C63" s="203"/>
      <c r="D63" s="203"/>
      <c r="E63" s="203"/>
      <c r="F63" s="203"/>
      <c r="G63" s="203"/>
      <c r="H63" s="107">
        <f>'[3]C7 Detalle composición'!I63</f>
        <v>4031689.8533089999</v>
      </c>
      <c r="I63" s="107">
        <f>'[3]C7 Detalle composición'!J63</f>
        <v>0</v>
      </c>
      <c r="J63" s="107">
        <f>'[3]C7 Detalle composición'!K63</f>
        <v>4031689.8533089999</v>
      </c>
      <c r="K63" s="119">
        <f>+'[4]C7 Detalle composición'!K62</f>
        <v>284236.24693363998</v>
      </c>
      <c r="L63" s="120">
        <f>+'[5]C7 Detalle composición'!K62-K63</f>
        <v>287517.96846400003</v>
      </c>
      <c r="M63" s="120">
        <f>+'[6]C7 Detalle composición'!K63-L63-K63</f>
        <v>285305.46976700006</v>
      </c>
      <c r="N63" s="120">
        <f>+'[7]C7 Detalle composición'!K63-K63-L63-M63</f>
        <v>290935.0199379999</v>
      </c>
      <c r="O63" s="120">
        <f>'C7 Detalle composición'!K64-SUM(K63:N63)</f>
        <v>-193948.16334108997</v>
      </c>
      <c r="P63" s="120">
        <f t="shared" si="0"/>
        <v>954046.54176155</v>
      </c>
      <c r="Q63" s="44">
        <f>'[3]C7 Detalle composición'!M63</f>
        <v>2883695.1482063597</v>
      </c>
      <c r="R63" s="87">
        <f>'[3]C7 Detalle composición'!N63</f>
        <v>28.474281179154342</v>
      </c>
    </row>
    <row r="64" spans="1:18" x14ac:dyDescent="0.2">
      <c r="A64" s="50" t="s">
        <v>153</v>
      </c>
      <c r="B64" s="50" t="s">
        <v>153</v>
      </c>
      <c r="C64" s="50" t="s">
        <v>153</v>
      </c>
      <c r="D64" s="204" t="s">
        <v>159</v>
      </c>
      <c r="E64" s="204"/>
      <c r="F64" s="204" t="s">
        <v>74</v>
      </c>
      <c r="G64" s="204"/>
      <c r="H64" s="110">
        <f>'[3]C7 Detalle composición'!I64</f>
        <v>3941689.8533089999</v>
      </c>
      <c r="I64" s="110">
        <f>'[3]C7 Detalle composición'!J64</f>
        <v>0</v>
      </c>
      <c r="J64" s="110">
        <f>'[3]C7 Detalle composición'!K64</f>
        <v>3941689.8533089999</v>
      </c>
      <c r="K64" s="125">
        <f>+'[4]C7 Detalle composición'!K63</f>
        <v>274486.24222064001</v>
      </c>
      <c r="L64" s="126">
        <f>+'[5]C7 Detalle composición'!K63-K64</f>
        <v>282998.66327900003</v>
      </c>
      <c r="M64" s="126">
        <f>+'[6]C7 Detalle composición'!K64-L64-K64</f>
        <v>278556.91070200008</v>
      </c>
      <c r="N64" s="126">
        <f>+'[7]C7 Detalle composición'!K64-K64-L64-M64</f>
        <v>283342.54716099991</v>
      </c>
      <c r="O64" s="126">
        <f>'C7 Detalle composición'!K65-SUM(K64:N64)</f>
        <v>-200095.31224008987</v>
      </c>
      <c r="P64" s="126">
        <f t="shared" si="0"/>
        <v>919289.05112255004</v>
      </c>
      <c r="Q64" s="94">
        <f>'[3]C7 Detalle composición'!M64</f>
        <v>2822305.4899463598</v>
      </c>
      <c r="R64" s="95">
        <f>'[3]C7 Detalle composición'!N64</f>
        <v>28.398590579695927</v>
      </c>
    </row>
    <row r="65" spans="1:18" x14ac:dyDescent="0.2">
      <c r="A65" s="50" t="s">
        <v>153</v>
      </c>
      <c r="B65" s="50" t="s">
        <v>153</v>
      </c>
      <c r="C65" s="50" t="s">
        <v>153</v>
      </c>
      <c r="D65" s="204" t="s">
        <v>165</v>
      </c>
      <c r="E65" s="204"/>
      <c r="F65" s="204" t="s">
        <v>289</v>
      </c>
      <c r="G65" s="204"/>
      <c r="H65" s="110">
        <f>'[3]C7 Detalle composición'!I65</f>
        <v>90000</v>
      </c>
      <c r="I65" s="110">
        <f>'[3]C7 Detalle composición'!J65</f>
        <v>0</v>
      </c>
      <c r="J65" s="110">
        <f>'[3]C7 Detalle composición'!K65</f>
        <v>90000</v>
      </c>
      <c r="K65" s="125">
        <f>+'[4]C7 Detalle composición'!K64</f>
        <v>9750.0047130000003</v>
      </c>
      <c r="L65" s="126">
        <f>+'[5]C7 Detalle composición'!K64-K65</f>
        <v>4519.3051849999993</v>
      </c>
      <c r="M65" s="126">
        <f>+'[6]C7 Detalle composición'!K65-L65-K65</f>
        <v>6748.5590650000031</v>
      </c>
      <c r="N65" s="126">
        <f>+'[7]C7 Detalle composición'!K65-K65-L65-M65</f>
        <v>7592.472776999999</v>
      </c>
      <c r="O65" s="126">
        <f>'C7 Detalle composición'!K66-SUM(K65:N65)</f>
        <v>6147.1488990000034</v>
      </c>
      <c r="P65" s="126">
        <f t="shared" si="0"/>
        <v>34757.490639000003</v>
      </c>
      <c r="Q65" s="94">
        <f>'[3]C7 Detalle composición'!M65</f>
        <v>61389.658259999997</v>
      </c>
      <c r="R65" s="95">
        <f>'[3]C7 Detalle composición'!N65</f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composición'!K67-SUM(K66:N66)</f>
        <v>0</v>
      </c>
      <c r="P66" s="122">
        <f t="shared" si="0"/>
        <v>0</v>
      </c>
      <c r="Q66" s="92"/>
      <c r="R66" s="93"/>
    </row>
    <row r="67" spans="1:18" x14ac:dyDescent="0.2">
      <c r="A67" s="202" t="s">
        <v>196</v>
      </c>
      <c r="B67" s="203"/>
      <c r="C67" s="203"/>
      <c r="D67" s="203"/>
      <c r="E67" s="203"/>
      <c r="F67" s="203"/>
      <c r="G67" s="203"/>
      <c r="H67" s="107">
        <f>'[3]C7 Detalle composición'!I67</f>
        <v>18119471.887410998</v>
      </c>
      <c r="I67" s="107">
        <f>'[3]C7 Detalle composición'!J67</f>
        <v>0</v>
      </c>
      <c r="J67" s="107">
        <f>'[3]C7 Detalle composición'!K67</f>
        <v>18119471.887410998</v>
      </c>
      <c r="K67" s="119">
        <f>+'[4]C7 Detalle composición'!K66</f>
        <v>1699919.6457110033</v>
      </c>
      <c r="L67" s="120">
        <f>+'[5]C7 Detalle composición'!K66-K67</f>
        <v>1271616.0629636254</v>
      </c>
      <c r="M67" s="120">
        <f>+'[6]C7 Detalle composición'!K67-L67-K67</f>
        <v>1976006.8479827526</v>
      </c>
      <c r="N67" s="120">
        <f>+'[7]C7 Detalle composición'!K67-K67-L67-M67</f>
        <v>1522259.0701851086</v>
      </c>
      <c r="O67" s="120">
        <f>'C7 Detalle composición'!K68-SUM(K67:N67)</f>
        <v>-1775459.4340673499</v>
      </c>
      <c r="P67" s="120">
        <f t="shared" si="0"/>
        <v>4694342.1927751396</v>
      </c>
      <c r="Q67" s="44">
        <f>'[3]C7 Detalle composición'!M67</f>
        <v>10623936.44927327</v>
      </c>
      <c r="R67" s="87">
        <f>'[3]C7 Detalle composición'!N67</f>
        <v>41.367295276113751</v>
      </c>
    </row>
    <row r="68" spans="1:18" s="51" customFormat="1" x14ac:dyDescent="0.2">
      <c r="A68" s="50" t="s">
        <v>153</v>
      </c>
      <c r="B68" s="50" t="s">
        <v>153</v>
      </c>
      <c r="C68" s="50" t="s">
        <v>153</v>
      </c>
      <c r="D68" s="204" t="s">
        <v>165</v>
      </c>
      <c r="E68" s="204"/>
      <c r="F68" s="204" t="s">
        <v>290</v>
      </c>
      <c r="G68" s="204"/>
      <c r="H68" s="110">
        <f>'[3]C7 Detalle composición'!I68</f>
        <v>1332930</v>
      </c>
      <c r="I68" s="110">
        <f>'[3]C7 Detalle composición'!J68</f>
        <v>0</v>
      </c>
      <c r="J68" s="110">
        <f>'[3]C7 Detalle composición'!K68</f>
        <v>1332930</v>
      </c>
      <c r="K68" s="125">
        <f>+'[4]C7 Detalle composición'!K67</f>
        <v>9603.6565699999992</v>
      </c>
      <c r="L68" s="126">
        <f>+'[5]C7 Detalle composición'!K67-K68</f>
        <v>2661.2061750000012</v>
      </c>
      <c r="M68" s="126">
        <f>+'[6]C7 Detalle composición'!K68-L68-K68</f>
        <v>-282.18220199999996</v>
      </c>
      <c r="N68" s="126">
        <f>+'[7]C7 Detalle composición'!K68-K68-L68-M68</f>
        <v>0</v>
      </c>
      <c r="O68" s="126">
        <f>'C7 Detalle composición'!K69-SUM(K68:N68)</f>
        <v>23039.777789</v>
      </c>
      <c r="P68" s="126">
        <f t="shared" si="0"/>
        <v>35022.458332000002</v>
      </c>
      <c r="Q68" s="94">
        <f>'[3]C7 Detalle composición'!M68</f>
        <v>1317362.692973</v>
      </c>
      <c r="R68" s="95">
        <f>'[3]C7 Detalle composición'!N68</f>
        <v>1.1679013171734449</v>
      </c>
    </row>
    <row r="69" spans="1:18" s="51" customFormat="1" x14ac:dyDescent="0.2">
      <c r="A69" s="50" t="s">
        <v>153</v>
      </c>
      <c r="B69" s="50" t="s">
        <v>153</v>
      </c>
      <c r="C69" s="50" t="s">
        <v>153</v>
      </c>
      <c r="D69" s="204" t="s">
        <v>166</v>
      </c>
      <c r="E69" s="204"/>
      <c r="F69" s="204" t="s">
        <v>291</v>
      </c>
      <c r="G69" s="204"/>
      <c r="H69" s="109">
        <f>'[3]C7 Detalle composición'!I69</f>
        <v>75345.16</v>
      </c>
      <c r="I69" s="109">
        <f>'[3]C7 Detalle composición'!J69</f>
        <v>0</v>
      </c>
      <c r="J69" s="109">
        <f>'[3]C7 Detalle composición'!K69</f>
        <v>75345.16</v>
      </c>
      <c r="K69" s="123">
        <f>+'[4]C7 Detalle composición'!K68</f>
        <v>0</v>
      </c>
      <c r="L69" s="124">
        <f>+'[5]C7 Detalle composición'!K68-K69</f>
        <v>0</v>
      </c>
      <c r="M69" s="124">
        <f>+'[6]C7 Detalle composición'!K69-L69-K69</f>
        <v>0</v>
      </c>
      <c r="N69" s="124">
        <f>+'[7]C7 Detalle composición'!K69-K69-L69-M69</f>
        <v>8981.4678820000008</v>
      </c>
      <c r="O69" s="124">
        <f>'C7 Detalle composición'!K70-SUM(K69:N69)</f>
        <v>-8984.106941</v>
      </c>
      <c r="P69" s="124">
        <f t="shared" si="0"/>
        <v>-2.6390589999991789</v>
      </c>
      <c r="Q69" s="62">
        <f>'[3]C7 Detalle composición'!M69</f>
        <v>0</v>
      </c>
      <c r="R69" s="91">
        <f>'[3]C7 Detalle composición'!N69</f>
        <v>100</v>
      </c>
    </row>
    <row r="70" spans="1:18" s="51" customFormat="1" x14ac:dyDescent="0.2">
      <c r="A70" s="50" t="s">
        <v>153</v>
      </c>
      <c r="B70" s="50" t="s">
        <v>153</v>
      </c>
      <c r="C70" s="50" t="s">
        <v>153</v>
      </c>
      <c r="D70" s="204" t="s">
        <v>170</v>
      </c>
      <c r="E70" s="204"/>
      <c r="F70" s="204" t="s">
        <v>292</v>
      </c>
      <c r="G70" s="204"/>
      <c r="H70" s="109">
        <f>'[3]C7 Detalle composición'!I70</f>
        <v>1185286.199304</v>
      </c>
      <c r="I70" s="109">
        <f>'[3]C7 Detalle composición'!J70</f>
        <v>0</v>
      </c>
      <c r="J70" s="109">
        <f>'[3]C7 Detalle composición'!K70</f>
        <v>1185286.199304</v>
      </c>
      <c r="K70" s="123">
        <f>+'[4]C7 Detalle composición'!K69</f>
        <v>113152.43865088001</v>
      </c>
      <c r="L70" s="124">
        <f>+'[5]C7 Detalle composición'!K69-K70</f>
        <v>96988.092822869978</v>
      </c>
      <c r="M70" s="124">
        <f>+'[6]C7 Detalle composición'!K70-L70-K70</f>
        <v>81691.356647130015</v>
      </c>
      <c r="N70" s="124">
        <f>+'[7]C7 Detalle composición'!K70-K70-L70-M70</f>
        <v>72603.496684740006</v>
      </c>
      <c r="O70" s="124">
        <f>'C7 Detalle composición'!K71-SUM(K70:N70)</f>
        <v>-59.320438719994854</v>
      </c>
      <c r="P70" s="124">
        <f t="shared" si="0"/>
        <v>364376.06436690001</v>
      </c>
      <c r="Q70" s="62">
        <f>'[3]C7 Detalle composición'!M70</f>
        <v>572489.71755703003</v>
      </c>
      <c r="R70" s="91">
        <f>'[3]C7 Detalle composición'!N70</f>
        <v>51.700296696848746</v>
      </c>
    </row>
    <row r="71" spans="1:18" s="51" customFormat="1" x14ac:dyDescent="0.2">
      <c r="A71" s="50" t="s">
        <v>153</v>
      </c>
      <c r="B71" s="50" t="s">
        <v>153</v>
      </c>
      <c r="C71" s="50" t="s">
        <v>153</v>
      </c>
      <c r="D71" s="204" t="s">
        <v>162</v>
      </c>
      <c r="E71" s="204"/>
      <c r="F71" s="204" t="s">
        <v>416</v>
      </c>
      <c r="G71" s="204"/>
      <c r="H71" s="109">
        <f>'[3]C7 Detalle composición'!I71</f>
        <v>5943</v>
      </c>
      <c r="I71" s="109">
        <f>'[3]C7 Detalle composición'!J71</f>
        <v>0</v>
      </c>
      <c r="J71" s="109">
        <f>'[3]C7 Detalle composición'!K71</f>
        <v>5943</v>
      </c>
      <c r="K71" s="123">
        <f>+'[4]C7 Detalle composición'!K70</f>
        <v>533.34337000000005</v>
      </c>
      <c r="L71" s="124">
        <f>+'[5]C7 Detalle composición'!K70-K71</f>
        <v>4941.1930040000007</v>
      </c>
      <c r="M71" s="124">
        <f>+'[6]C7 Detalle composición'!K71-L71-K71</f>
        <v>11330.733319999998</v>
      </c>
      <c r="N71" s="124">
        <f>+'[7]C7 Detalle composición'!K71-K71-L71-M71</f>
        <v>399.86175500000354</v>
      </c>
      <c r="O71" s="124">
        <f>'C7 Detalle composición'!K72-SUM(K71:N71)</f>
        <v>-14875.106452890001</v>
      </c>
      <c r="P71" s="124">
        <f t="shared" si="0"/>
        <v>2330.0249961099998</v>
      </c>
      <c r="Q71" s="62">
        <f>'[3]C7 Detalle composición'!M71</f>
        <v>-11801.575026999999</v>
      </c>
      <c r="R71" s="91">
        <f>'[3]C7 Detalle composición'!N71</f>
        <v>298.57942162207638</v>
      </c>
    </row>
    <row r="72" spans="1:18" s="51" customFormat="1" x14ac:dyDescent="0.2">
      <c r="A72" s="50" t="s">
        <v>153</v>
      </c>
      <c r="B72" s="50" t="s">
        <v>153</v>
      </c>
      <c r="C72" s="50" t="s">
        <v>153</v>
      </c>
      <c r="D72" s="204" t="s">
        <v>197</v>
      </c>
      <c r="E72" s="204"/>
      <c r="F72" s="204" t="s">
        <v>293</v>
      </c>
      <c r="G72" s="204"/>
      <c r="H72" s="109">
        <f>'[3]C7 Detalle composición'!I72</f>
        <v>37321.851000000002</v>
      </c>
      <c r="I72" s="109">
        <f>'[3]C7 Detalle composición'!J72</f>
        <v>0</v>
      </c>
      <c r="J72" s="109">
        <f>'[3]C7 Detalle composición'!K72</f>
        <v>37321.851000000002</v>
      </c>
      <c r="K72" s="123">
        <f>+'[4]C7 Detalle composición'!K71</f>
        <v>2650.3122080799999</v>
      </c>
      <c r="L72" s="124">
        <f>+'[5]C7 Detalle composición'!K71-K72</f>
        <v>2068.8035449800004</v>
      </c>
      <c r="M72" s="124">
        <f>+'[6]C7 Detalle composición'!K72-L72-K72</f>
        <v>3288.71131087</v>
      </c>
      <c r="N72" s="124">
        <f>+'[7]C7 Detalle composición'!K72-K72-L72-M72</f>
        <v>2574.7736135999999</v>
      </c>
      <c r="O72" s="124">
        <f>'C7 Detalle composición'!K73-SUM(K72:N72)</f>
        <v>-1597.186918870002</v>
      </c>
      <c r="P72" s="124">
        <f t="shared" si="0"/>
        <v>8985.4137586599991</v>
      </c>
      <c r="Q72" s="62">
        <f>'[3]C7 Detalle composición'!M72</f>
        <v>25021.97090747</v>
      </c>
      <c r="R72" s="91">
        <f>'[3]C7 Detalle composición'!N72</f>
        <v>32.956243495345397</v>
      </c>
    </row>
    <row r="73" spans="1:18" s="51" customFormat="1" x14ac:dyDescent="0.2">
      <c r="A73" s="50" t="s">
        <v>153</v>
      </c>
      <c r="B73" s="50" t="s">
        <v>153</v>
      </c>
      <c r="C73" s="50" t="s">
        <v>153</v>
      </c>
      <c r="D73" s="204" t="s">
        <v>171</v>
      </c>
      <c r="E73" s="204"/>
      <c r="F73" s="204" t="s">
        <v>294</v>
      </c>
      <c r="G73" s="204"/>
      <c r="H73" s="109">
        <f>'[3]C7 Detalle composición'!I73</f>
        <v>527584.13517000002</v>
      </c>
      <c r="I73" s="109">
        <f>'[3]C7 Detalle composición'!J73</f>
        <v>0</v>
      </c>
      <c r="J73" s="109">
        <f>'[3]C7 Detalle composición'!K73</f>
        <v>527584.13517000002</v>
      </c>
      <c r="K73" s="123">
        <f>+'[4]C7 Detalle composición'!K72</f>
        <v>55617.032565089998</v>
      </c>
      <c r="L73" s="124">
        <f>+'[5]C7 Detalle composición'!K72-K73</f>
        <v>64385.993746430009</v>
      </c>
      <c r="M73" s="124">
        <f>+'[6]C7 Detalle composición'!K73-L73-K73</f>
        <v>46988.536035170015</v>
      </c>
      <c r="N73" s="124">
        <f>+'[7]C7 Detalle composición'!K73-K73-L73-M73</f>
        <v>43871.838522249986</v>
      </c>
      <c r="O73" s="124">
        <f>'C7 Detalle composición'!K74-SUM(K73:N73)</f>
        <v>-12831.746110769978</v>
      </c>
      <c r="P73" s="124">
        <f t="shared" si="0"/>
        <v>198031.65475817001</v>
      </c>
      <c r="Q73" s="62">
        <f>'[3]C7 Detalle composición'!M73</f>
        <v>271135.2966453</v>
      </c>
      <c r="R73" s="91">
        <f>'[3]C7 Detalle composición'!N73</f>
        <v>48.608140660269513</v>
      </c>
    </row>
    <row r="74" spans="1:18" s="51" customFormat="1" x14ac:dyDescent="0.2">
      <c r="A74" s="50" t="s">
        <v>153</v>
      </c>
      <c r="B74" s="50" t="s">
        <v>153</v>
      </c>
      <c r="C74" s="50" t="s">
        <v>153</v>
      </c>
      <c r="D74" s="204" t="s">
        <v>172</v>
      </c>
      <c r="E74" s="204"/>
      <c r="F74" s="204" t="s">
        <v>295</v>
      </c>
      <c r="G74" s="204"/>
      <c r="H74" s="109">
        <f>'[3]C7 Detalle composición'!I74</f>
        <v>173601</v>
      </c>
      <c r="I74" s="109">
        <f>'[3]C7 Detalle composición'!J74</f>
        <v>0</v>
      </c>
      <c r="J74" s="109">
        <f>'[3]C7 Detalle composición'!K74</f>
        <v>173601</v>
      </c>
      <c r="K74" s="123">
        <f>+'[4]C7 Detalle composición'!K73</f>
        <v>28989.04805619</v>
      </c>
      <c r="L74" s="124">
        <f>+'[5]C7 Detalle composición'!K73-K74</f>
        <v>12567.663716470004</v>
      </c>
      <c r="M74" s="124">
        <f>+'[6]C7 Detalle composición'!K74-L74-K74</f>
        <v>30310.306110419991</v>
      </c>
      <c r="N74" s="124">
        <f>+'[7]C7 Detalle composición'!K74-K74-L74-M74</f>
        <v>14721.261490209985</v>
      </c>
      <c r="O74" s="124">
        <f>'C7 Detalle composición'!K75-SUM(K74:N74)</f>
        <v>-20790.98239266999</v>
      </c>
      <c r="P74" s="124">
        <f t="shared" si="0"/>
        <v>65797.296980619998</v>
      </c>
      <c r="Q74" s="62">
        <f>'[3]C7 Detalle composición'!M74</f>
        <v>70765.652804049998</v>
      </c>
      <c r="R74" s="91">
        <f>'[3]C7 Detalle composición'!N74</f>
        <v>59.236609925029235</v>
      </c>
    </row>
    <row r="75" spans="1:18" s="51" customFormat="1" hidden="1" x14ac:dyDescent="0.2">
      <c r="A75" s="50" t="s">
        <v>153</v>
      </c>
      <c r="B75" s="50" t="s">
        <v>153</v>
      </c>
      <c r="C75" s="50" t="s">
        <v>153</v>
      </c>
      <c r="D75" s="204" t="s">
        <v>173</v>
      </c>
      <c r="E75" s="204"/>
      <c r="F75" s="204" t="s">
        <v>417</v>
      </c>
      <c r="G75" s="204"/>
      <c r="H75" s="109">
        <f>'[3]C7 Detalle composición'!I75</f>
        <v>0</v>
      </c>
      <c r="I75" s="109">
        <f>'[3]C7 Detalle composición'!J75</f>
        <v>0</v>
      </c>
      <c r="J75" s="109">
        <f>'[3]C7 Detalle composición'!K75</f>
        <v>0</v>
      </c>
      <c r="K75" s="123">
        <f>+'[4]C7 Detalle composición'!K74</f>
        <v>3.3500000000000002E-8</v>
      </c>
      <c r="L75" s="124">
        <f>+'[5]C7 Detalle composición'!K74-K75</f>
        <v>-3.3499999999966505E-8</v>
      </c>
      <c r="M75" s="124">
        <f>+'[6]C7 Detalle composición'!K75-L75-K75</f>
        <v>-3.3497506085947409E-20</v>
      </c>
      <c r="N75" s="124">
        <f>+'[7]C7 Detalle composición'!K75-K75-L75-M75</f>
        <v>0</v>
      </c>
      <c r="O75" s="124">
        <f>'C7 Detalle composición'!K76-SUM(K75:N75)</f>
        <v>0</v>
      </c>
      <c r="P75" s="124">
        <f t="shared" si="0"/>
        <v>0</v>
      </c>
      <c r="Q75" s="62">
        <f>'[3]C7 Detalle composición'!M75</f>
        <v>0</v>
      </c>
      <c r="R75" s="91">
        <f>'[3]C7 Detalle composición'!N75</f>
        <v>0</v>
      </c>
    </row>
    <row r="76" spans="1:18" s="51" customFormat="1" x14ac:dyDescent="0.2">
      <c r="A76" s="50" t="s">
        <v>153</v>
      </c>
      <c r="B76" s="50" t="s">
        <v>153</v>
      </c>
      <c r="C76" s="50" t="s">
        <v>153</v>
      </c>
      <c r="D76" s="204" t="s">
        <v>175</v>
      </c>
      <c r="E76" s="204"/>
      <c r="F76" s="204" t="s">
        <v>418</v>
      </c>
      <c r="G76" s="204"/>
      <c r="H76" s="109">
        <f>'[3]C7 Detalle composición'!I76</f>
        <v>498459</v>
      </c>
      <c r="I76" s="109">
        <f>'[3]C7 Detalle composición'!J76</f>
        <v>0</v>
      </c>
      <c r="J76" s="109">
        <f>'[3]C7 Detalle composición'!K76</f>
        <v>498459</v>
      </c>
      <c r="K76" s="123">
        <f>+'[4]C7 Detalle composición'!K75</f>
        <v>29333.862188859999</v>
      </c>
      <c r="L76" s="124">
        <f>+'[5]C7 Detalle composición'!K75-K76</f>
        <v>37134.433170620003</v>
      </c>
      <c r="M76" s="124">
        <f>+'[6]C7 Detalle composición'!K76-L76-K76</f>
        <v>46195.42067593</v>
      </c>
      <c r="N76" s="124">
        <f>+'[7]C7 Detalle composición'!K76-K76-L76-M76</f>
        <v>41876.779805049999</v>
      </c>
      <c r="O76" s="124">
        <f>'C7 Detalle composición'!K77-SUM(K76:N76)</f>
        <v>-24762.675430739997</v>
      </c>
      <c r="P76" s="124">
        <f t="shared" si="0"/>
        <v>129777.82040972001</v>
      </c>
      <c r="Q76" s="62">
        <f>'[3]C7 Detalle composición'!M76</f>
        <v>298588.98465441004</v>
      </c>
      <c r="R76" s="91">
        <f>'[3]C7 Detalle composición'!N76</f>
        <v>40.097583822458816</v>
      </c>
    </row>
    <row r="77" spans="1:18" s="51" customFormat="1" x14ac:dyDescent="0.2">
      <c r="A77" s="50" t="s">
        <v>153</v>
      </c>
      <c r="B77" s="50" t="s">
        <v>153</v>
      </c>
      <c r="C77" s="50" t="s">
        <v>153</v>
      </c>
      <c r="D77" s="204" t="s">
        <v>198</v>
      </c>
      <c r="E77" s="204"/>
      <c r="F77" s="204" t="s">
        <v>480</v>
      </c>
      <c r="G77" s="204"/>
      <c r="H77" s="109">
        <f>'[3]C7 Detalle composición'!I77</f>
        <v>3119350.2880000002</v>
      </c>
      <c r="I77" s="109">
        <f>'[3]C7 Detalle composición'!J77</f>
        <v>0</v>
      </c>
      <c r="J77" s="109">
        <f>'[3]C7 Detalle composición'!K77</f>
        <v>3119350.2880000002</v>
      </c>
      <c r="K77" s="123">
        <f>+'[4]C7 Detalle composición'!K76</f>
        <v>535672.48232489999</v>
      </c>
      <c r="L77" s="124">
        <f>+'[5]C7 Detalle composición'!K76-K77</f>
        <v>182093.71593100007</v>
      </c>
      <c r="M77" s="124">
        <f>+'[6]C7 Detalle composición'!K77-L77-K77</f>
        <v>238668.74296549999</v>
      </c>
      <c r="N77" s="124">
        <f>+'[7]C7 Detalle composición'!K77-K77-L77-M77</f>
        <v>177603.47387399978</v>
      </c>
      <c r="O77" s="124">
        <f>'C7 Detalle composición'!K78-SUM(K77:N77)</f>
        <v>-201383.1955618998</v>
      </c>
      <c r="P77" s="124">
        <f t="shared" ref="P77:P139" si="1">SUM(K77:O77)</f>
        <v>932655.21953350003</v>
      </c>
      <c r="Q77" s="62">
        <f>'[3]C7 Detalle composición'!M77</f>
        <v>1985311.8729046003</v>
      </c>
      <c r="R77" s="91">
        <f>'[3]C7 Detalle composición'!N77</f>
        <v>36.35495569247206</v>
      </c>
    </row>
    <row r="78" spans="1:18" s="51" customFormat="1" x14ac:dyDescent="0.2">
      <c r="A78" s="50" t="s">
        <v>153</v>
      </c>
      <c r="B78" s="50" t="s">
        <v>153</v>
      </c>
      <c r="C78" s="50" t="s">
        <v>153</v>
      </c>
      <c r="D78" s="204" t="s">
        <v>199</v>
      </c>
      <c r="E78" s="204"/>
      <c r="F78" s="204" t="s">
        <v>68</v>
      </c>
      <c r="G78" s="204"/>
      <c r="H78" s="109">
        <f>'[3]C7 Detalle composición'!I78</f>
        <v>2349287.864112</v>
      </c>
      <c r="I78" s="109">
        <f>'[3]C7 Detalle composición'!J78</f>
        <v>0</v>
      </c>
      <c r="J78" s="109">
        <f>'[3]C7 Detalle composición'!K78</f>
        <v>2349287.864112</v>
      </c>
      <c r="K78" s="123">
        <f>+'[4]C7 Detalle composición'!K77</f>
        <v>166985.89136508</v>
      </c>
      <c r="L78" s="124">
        <f>+'[5]C7 Detalle composición'!K77-K78</f>
        <v>198500.00000000003</v>
      </c>
      <c r="M78" s="124">
        <f>+'[6]C7 Detalle composición'!K78-L78-K78</f>
        <v>717423.46184896992</v>
      </c>
      <c r="N78" s="124">
        <f>+'[7]C7 Detalle composición'!K78-K78-L78-M78</f>
        <v>503307.34886664001</v>
      </c>
      <c r="O78" s="124">
        <f>'C7 Detalle composición'!K79-SUM(K78:N78)</f>
        <v>-958768.33162293979</v>
      </c>
      <c r="P78" s="124">
        <f t="shared" si="1"/>
        <v>627448.37045775005</v>
      </c>
      <c r="Q78" s="62">
        <f>'[3]C7 Detalle composición'!M78</f>
        <v>561571.16203131014</v>
      </c>
      <c r="R78" s="91">
        <f>'[3]C7 Detalle composición'!N78</f>
        <v>76.09611105518664</v>
      </c>
    </row>
    <row r="79" spans="1:18" s="51" customFormat="1" x14ac:dyDescent="0.2">
      <c r="A79" s="50" t="s">
        <v>153</v>
      </c>
      <c r="B79" s="50" t="s">
        <v>153</v>
      </c>
      <c r="C79" s="50" t="s">
        <v>153</v>
      </c>
      <c r="D79" s="204" t="s">
        <v>200</v>
      </c>
      <c r="E79" s="204"/>
      <c r="F79" s="204" t="s">
        <v>419</v>
      </c>
      <c r="G79" s="204"/>
      <c r="H79" s="109">
        <f>'[3]C7 Detalle composición'!I79</f>
        <v>43768.1</v>
      </c>
      <c r="I79" s="109">
        <f>'[3]C7 Detalle composición'!J79</f>
        <v>0</v>
      </c>
      <c r="J79" s="109">
        <f>'[3]C7 Detalle composición'!K79</f>
        <v>43768.1</v>
      </c>
      <c r="K79" s="123">
        <f>+'[4]C7 Detalle composición'!K78</f>
        <v>2501.8058689999998</v>
      </c>
      <c r="L79" s="124">
        <f>+'[5]C7 Detalle composición'!K78-K79</f>
        <v>677.3264320000003</v>
      </c>
      <c r="M79" s="124">
        <f>+'[6]C7 Detalle composición'!K79-L79-K79</f>
        <v>34107.542784000005</v>
      </c>
      <c r="N79" s="124">
        <f>+'[7]C7 Detalle composición'!K79-K79-L79-M79</f>
        <v>2748.8258509999869</v>
      </c>
      <c r="O79" s="124">
        <f>'C7 Detalle composición'!K80-SUM(K79:N79)</f>
        <v>-2202.4743222199904</v>
      </c>
      <c r="P79" s="124">
        <f t="shared" si="1"/>
        <v>37833.026613779999</v>
      </c>
      <c r="Q79" s="62">
        <f>'[3]C7 Detalle composición'!M79</f>
        <v>3384.0574449999986</v>
      </c>
      <c r="R79" s="91">
        <f>'[3]C7 Detalle composición'!N79</f>
        <v>92.268210306136211</v>
      </c>
    </row>
    <row r="80" spans="1:18" s="51" customFormat="1" x14ac:dyDescent="0.2">
      <c r="A80" s="50" t="s">
        <v>153</v>
      </c>
      <c r="B80" s="50" t="s">
        <v>153</v>
      </c>
      <c r="C80" s="50" t="s">
        <v>153</v>
      </c>
      <c r="D80" s="204" t="s">
        <v>201</v>
      </c>
      <c r="E80" s="204"/>
      <c r="F80" s="204" t="s">
        <v>420</v>
      </c>
      <c r="G80" s="204"/>
      <c r="H80" s="109">
        <f>'[3]C7 Detalle composición'!I80</f>
        <v>33480.400000000001</v>
      </c>
      <c r="I80" s="109">
        <f>'[3]C7 Detalle composición'!J80</f>
        <v>0</v>
      </c>
      <c r="J80" s="109">
        <f>'[3]C7 Detalle composición'!K80</f>
        <v>33480.400000000001</v>
      </c>
      <c r="K80" s="123">
        <f>+'[4]C7 Detalle composición'!K79</f>
        <v>7571.8004721800007</v>
      </c>
      <c r="L80" s="124">
        <f>+'[5]C7 Detalle composición'!K79-K80</f>
        <v>7005.7076070000003</v>
      </c>
      <c r="M80" s="124">
        <f>+'[6]C7 Detalle composición'!K80-L80-K80</f>
        <v>882.62464199999886</v>
      </c>
      <c r="N80" s="124">
        <f>+'[7]C7 Detalle composición'!K80-K80-L80-M80</f>
        <v>682.72588800000085</v>
      </c>
      <c r="O80" s="124">
        <f>'C7 Detalle composición'!K81-SUM(K80:N80)</f>
        <v>-896.8496080900004</v>
      </c>
      <c r="P80" s="124">
        <f t="shared" si="1"/>
        <v>15246.00900109</v>
      </c>
      <c r="Q80" s="62">
        <f>'[3]C7 Detalle composición'!M80</f>
        <v>17337.484053820001</v>
      </c>
      <c r="R80" s="91">
        <f>'[3]C7 Detalle composición'!N80</f>
        <v>48.216018763754313</v>
      </c>
    </row>
    <row r="81" spans="1:18" s="51" customFormat="1" x14ac:dyDescent="0.2">
      <c r="A81" s="50" t="s">
        <v>153</v>
      </c>
      <c r="B81" s="50" t="s">
        <v>153</v>
      </c>
      <c r="C81" s="50" t="s">
        <v>153</v>
      </c>
      <c r="D81" s="204" t="s">
        <v>202</v>
      </c>
      <c r="E81" s="204"/>
      <c r="F81" s="204" t="s">
        <v>421</v>
      </c>
      <c r="G81" s="204"/>
      <c r="H81" s="109">
        <f>'[3]C7 Detalle composición'!I81</f>
        <v>619</v>
      </c>
      <c r="I81" s="109">
        <f>'[3]C7 Detalle composición'!J81</f>
        <v>0</v>
      </c>
      <c r="J81" s="109">
        <f>'[3]C7 Detalle composición'!K81</f>
        <v>619</v>
      </c>
      <c r="K81" s="123">
        <f>+'[4]C7 Detalle composición'!K80</f>
        <v>1.08</v>
      </c>
      <c r="L81" s="124">
        <f>+'[5]C7 Detalle composición'!K80-K81</f>
        <v>0.66514945999999986</v>
      </c>
      <c r="M81" s="124">
        <f>+'[6]C7 Detalle composición'!K81-L81-K81</f>
        <v>0.61003570000000007</v>
      </c>
      <c r="N81" s="124">
        <f>+'[7]C7 Detalle composición'!K81-K81-L81-M81</f>
        <v>6.4440000000054454E-5</v>
      </c>
      <c r="O81" s="124">
        <f>'C7 Detalle composición'!K82-SUM(K81:N81)</f>
        <v>-1.8602253200000001</v>
      </c>
      <c r="P81" s="124">
        <f t="shared" si="1"/>
        <v>0.49502427999999998</v>
      </c>
      <c r="Q81" s="62">
        <f>'[3]C7 Detalle composición'!M81</f>
        <v>616.16466720999995</v>
      </c>
      <c r="R81" s="91">
        <f>'[3]C7 Detalle composición'!N81</f>
        <v>0.45805053150242325</v>
      </c>
    </row>
    <row r="82" spans="1:18" s="51" customFormat="1" x14ac:dyDescent="0.2">
      <c r="A82" s="50" t="s">
        <v>153</v>
      </c>
      <c r="B82" s="50" t="s">
        <v>153</v>
      </c>
      <c r="C82" s="50" t="s">
        <v>153</v>
      </c>
      <c r="D82" s="204" t="s">
        <v>203</v>
      </c>
      <c r="E82" s="204"/>
      <c r="F82" s="204" t="s">
        <v>296</v>
      </c>
      <c r="G82" s="204"/>
      <c r="H82" s="109">
        <f>'[3]C7 Detalle composición'!I82</f>
        <v>1660618</v>
      </c>
      <c r="I82" s="109">
        <f>'[3]C7 Detalle composición'!J82</f>
        <v>0</v>
      </c>
      <c r="J82" s="109">
        <f>'[3]C7 Detalle composición'!K82</f>
        <v>1660618</v>
      </c>
      <c r="K82" s="123">
        <f>+'[4]C7 Detalle composición'!K81</f>
        <v>54017.124836800002</v>
      </c>
      <c r="L82" s="124">
        <f>+'[5]C7 Detalle composición'!K81-K82</f>
        <v>135442.19060337998</v>
      </c>
      <c r="M82" s="124">
        <f>+'[6]C7 Detalle composición'!K82-L82-K82</f>
        <v>167248.14573889002</v>
      </c>
      <c r="N82" s="124">
        <f>+'[7]C7 Detalle composición'!K82-K82-L82-M82</f>
        <v>116051.66556062005</v>
      </c>
      <c r="O82" s="124">
        <f>'C7 Detalle composición'!K83-SUM(K82:N82)</f>
        <v>-58413.626956800057</v>
      </c>
      <c r="P82" s="124">
        <f t="shared" si="1"/>
        <v>414345.49978289002</v>
      </c>
      <c r="Q82" s="62">
        <f>'[3]C7 Detalle composición'!M82</f>
        <v>1040362.58877685</v>
      </c>
      <c r="R82" s="91">
        <f>'[3]C7 Detalle composición'!N82</f>
        <v>37.350878481574327</v>
      </c>
    </row>
    <row r="83" spans="1:18" s="51" customFormat="1" x14ac:dyDescent="0.2">
      <c r="A83" s="50" t="s">
        <v>153</v>
      </c>
      <c r="B83" s="50" t="s">
        <v>153</v>
      </c>
      <c r="C83" s="50" t="s">
        <v>153</v>
      </c>
      <c r="D83" s="204" t="s">
        <v>204</v>
      </c>
      <c r="E83" s="204"/>
      <c r="F83" s="204" t="s">
        <v>422</v>
      </c>
      <c r="G83" s="204"/>
      <c r="H83" s="109">
        <f>'[3]C7 Detalle composición'!I83</f>
        <v>1542617</v>
      </c>
      <c r="I83" s="109">
        <f>'[3]C7 Detalle composición'!J83</f>
        <v>0</v>
      </c>
      <c r="J83" s="109">
        <f>'[3]C7 Detalle composición'!K83</f>
        <v>1542617</v>
      </c>
      <c r="K83" s="123">
        <f>+'[4]C7 Detalle composición'!K82</f>
        <v>126102.04444688</v>
      </c>
      <c r="L83" s="124">
        <f>+'[5]C7 Detalle composición'!K82-K83</f>
        <v>131613.67982303002</v>
      </c>
      <c r="M83" s="124">
        <f>+'[6]C7 Detalle composición'!K83-L83-K83</f>
        <v>130916.91133805993</v>
      </c>
      <c r="N83" s="124">
        <f>+'[7]C7 Detalle composición'!K83-K83-L83-M83</f>
        <v>134506.38659320003</v>
      </c>
      <c r="O83" s="124">
        <f>'C7 Detalle composición'!K84-SUM(K83:N83)</f>
        <v>-140163.41002244002</v>
      </c>
      <c r="P83" s="124">
        <f t="shared" si="1"/>
        <v>382975.61217872996</v>
      </c>
      <c r="Q83" s="62">
        <f>'[3]C7 Detalle composición'!M83</f>
        <v>888051.44275209995</v>
      </c>
      <c r="R83" s="91">
        <f>'[3]C7 Detalle composición'!N83</f>
        <v>42.432149862726789</v>
      </c>
    </row>
    <row r="84" spans="1:18" s="51" customFormat="1" x14ac:dyDescent="0.2">
      <c r="A84" s="50" t="s">
        <v>153</v>
      </c>
      <c r="B84" s="50" t="s">
        <v>153</v>
      </c>
      <c r="C84" s="50" t="s">
        <v>153</v>
      </c>
      <c r="D84" s="204" t="s">
        <v>205</v>
      </c>
      <c r="E84" s="204"/>
      <c r="F84" s="204" t="s">
        <v>297</v>
      </c>
      <c r="G84" s="204"/>
      <c r="H84" s="109">
        <f>'[3]C7 Detalle composición'!I84</f>
        <v>121360.88</v>
      </c>
      <c r="I84" s="109">
        <f>'[3]C7 Detalle composición'!J84</f>
        <v>0</v>
      </c>
      <c r="J84" s="109">
        <f>'[3]C7 Detalle composición'!K84</f>
        <v>121360.88</v>
      </c>
      <c r="K84" s="123">
        <f>+'[4]C7 Detalle composición'!K83</f>
        <v>7712.3403680000001</v>
      </c>
      <c r="L84" s="124">
        <f>+'[5]C7 Detalle composición'!K83-K84</f>
        <v>8819.4351700000007</v>
      </c>
      <c r="M84" s="124">
        <f>+'[6]C7 Detalle composición'!K84-L84-K84</f>
        <v>4490.0642639999978</v>
      </c>
      <c r="N84" s="124">
        <f>+'[7]C7 Detalle composición'!K84-K84-L84-M84</f>
        <v>2965.7398139999996</v>
      </c>
      <c r="O84" s="124">
        <f>'C7 Detalle composición'!K85-SUM(K84:N84)</f>
        <v>3256.3478800000012</v>
      </c>
      <c r="P84" s="124">
        <f t="shared" si="1"/>
        <v>27243.927496</v>
      </c>
      <c r="Q84" s="62">
        <f>'[3]C7 Detalle composición'!M84</f>
        <v>78605.688550999999</v>
      </c>
      <c r="R84" s="91">
        <f>'[3]C7 Detalle composición'!N84</f>
        <v>35.229796824973583</v>
      </c>
    </row>
    <row r="85" spans="1:18" s="51" customFormat="1" x14ac:dyDescent="0.2">
      <c r="A85" s="50" t="s">
        <v>153</v>
      </c>
      <c r="B85" s="50" t="s">
        <v>153</v>
      </c>
      <c r="C85" s="50" t="s">
        <v>153</v>
      </c>
      <c r="D85" s="204" t="s">
        <v>206</v>
      </c>
      <c r="E85" s="204"/>
      <c r="F85" s="204" t="s">
        <v>459</v>
      </c>
      <c r="G85" s="204"/>
      <c r="H85" s="109">
        <f>'[3]C7 Detalle composición'!I85</f>
        <v>37538.451000000001</v>
      </c>
      <c r="I85" s="109">
        <f>'[3]C7 Detalle composición'!J85</f>
        <v>0</v>
      </c>
      <c r="J85" s="109">
        <f>'[3]C7 Detalle composición'!K85</f>
        <v>37538.451000000001</v>
      </c>
      <c r="K85" s="123">
        <f>+'[4]C7 Detalle composición'!K84</f>
        <v>0</v>
      </c>
      <c r="L85" s="124">
        <f>+'[5]C7 Detalle composición'!K84-K85</f>
        <v>0</v>
      </c>
      <c r="M85" s="124">
        <f>+'[6]C7 Detalle composición'!K85-L85-K85</f>
        <v>0</v>
      </c>
      <c r="N85" s="124">
        <f>+'[7]C7 Detalle composición'!K85-K85-L85-M85</f>
        <v>0</v>
      </c>
      <c r="O85" s="124">
        <f>'C7 Detalle composición'!K86-SUM(K85:N85)</f>
        <v>2413.7344695900001</v>
      </c>
      <c r="P85" s="124">
        <f t="shared" si="1"/>
        <v>2413.7344695900001</v>
      </c>
      <c r="Q85" s="62">
        <f>'[3]C7 Detalle composición'!M85</f>
        <v>37538.451000000001</v>
      </c>
      <c r="R85" s="91">
        <f>'[3]C7 Detalle composición'!N85</f>
        <v>0</v>
      </c>
    </row>
    <row r="86" spans="1:18" s="51" customFormat="1" x14ac:dyDescent="0.2">
      <c r="A86" s="50" t="s">
        <v>153</v>
      </c>
      <c r="B86" s="50" t="s">
        <v>153</v>
      </c>
      <c r="C86" s="50" t="s">
        <v>153</v>
      </c>
      <c r="D86" s="204" t="s">
        <v>207</v>
      </c>
      <c r="E86" s="204"/>
      <c r="F86" s="204" t="s">
        <v>423</v>
      </c>
      <c r="G86" s="204"/>
      <c r="H86" s="109">
        <f>'[3]C7 Detalle composición'!I86</f>
        <v>164000</v>
      </c>
      <c r="I86" s="109">
        <f>'[3]C7 Detalle composición'!J86</f>
        <v>0</v>
      </c>
      <c r="J86" s="109">
        <f>'[3]C7 Detalle composición'!K86</f>
        <v>164000</v>
      </c>
      <c r="K86" s="123">
        <f>+'[4]C7 Detalle composición'!K85</f>
        <v>1820.7613474500001</v>
      </c>
      <c r="L86" s="124">
        <f>+'[5]C7 Detalle composición'!K85-K86</f>
        <v>850.70563349999952</v>
      </c>
      <c r="M86" s="124">
        <f>+'[6]C7 Detalle composición'!K86-L86-K86</f>
        <v>408.81209037000031</v>
      </c>
      <c r="N86" s="124">
        <f>+'[7]C7 Detalle composición'!K86-K86-L86-M86</f>
        <v>1525.7683853500002</v>
      </c>
      <c r="O86" s="124">
        <f>'C7 Detalle composición'!K87-SUM(K86:N86)</f>
        <v>8224.9259297700009</v>
      </c>
      <c r="P86" s="124">
        <f t="shared" si="1"/>
        <v>12830.97338644</v>
      </c>
      <c r="Q86" s="62">
        <f>'[3]C7 Detalle composición'!M86</f>
        <v>159393.95254333</v>
      </c>
      <c r="R86" s="91">
        <f>'[3]C7 Detalle composición'!N86</f>
        <v>2.8085655223597565</v>
      </c>
    </row>
    <row r="87" spans="1:18" s="51" customFormat="1" x14ac:dyDescent="0.2">
      <c r="A87" s="50" t="s">
        <v>153</v>
      </c>
      <c r="B87" s="50" t="s">
        <v>153</v>
      </c>
      <c r="C87" s="50" t="s">
        <v>153</v>
      </c>
      <c r="D87" s="204" t="s">
        <v>208</v>
      </c>
      <c r="E87" s="204"/>
      <c r="F87" s="204" t="s">
        <v>424</v>
      </c>
      <c r="G87" s="204"/>
      <c r="H87" s="109">
        <f>'[3]C7 Detalle composición'!I87</f>
        <v>727000.04520000005</v>
      </c>
      <c r="I87" s="109">
        <f>'[3]C7 Detalle composición'!J87</f>
        <v>0</v>
      </c>
      <c r="J87" s="109">
        <f>'[3]C7 Detalle composición'!K87</f>
        <v>727000.04520000005</v>
      </c>
      <c r="K87" s="123">
        <f>+'[4]C7 Detalle composición'!K86</f>
        <v>85275.887017810004</v>
      </c>
      <c r="L87" s="124">
        <f>+'[5]C7 Detalle composición'!K86-K87</f>
        <v>40468.672144349999</v>
      </c>
      <c r="M87" s="124">
        <f>+'[6]C7 Detalle composición'!K87-L87-K87</f>
        <v>54829.33465751</v>
      </c>
      <c r="N87" s="124">
        <f>+'[7]C7 Detalle composición'!K87-K87-L87-M87</f>
        <v>66350.120641299989</v>
      </c>
      <c r="O87" s="124">
        <f>'C7 Detalle composición'!K88-SUM(K87:N87)</f>
        <v>31665.757748550037</v>
      </c>
      <c r="P87" s="124">
        <f t="shared" si="1"/>
        <v>278589.77220952004</v>
      </c>
      <c r="Q87" s="62">
        <f>'[3]C7 Detalle composición'!M87</f>
        <v>480071.09669303009</v>
      </c>
      <c r="R87" s="91">
        <f>'[3]C7 Detalle composición'!N87</f>
        <v>33.965465358264048</v>
      </c>
    </row>
    <row r="88" spans="1:18" s="51" customFormat="1" x14ac:dyDescent="0.2">
      <c r="A88" s="50" t="s">
        <v>153</v>
      </c>
      <c r="B88" s="50" t="s">
        <v>153</v>
      </c>
      <c r="C88" s="50" t="s">
        <v>153</v>
      </c>
      <c r="D88" s="204" t="s">
        <v>209</v>
      </c>
      <c r="E88" s="204"/>
      <c r="F88" s="204" t="s">
        <v>298</v>
      </c>
      <c r="G88" s="204"/>
      <c r="H88" s="109">
        <f>'[3]C7 Detalle composición'!I88</f>
        <v>35629</v>
      </c>
      <c r="I88" s="109">
        <f>'[3]C7 Detalle composición'!J88</f>
        <v>0</v>
      </c>
      <c r="J88" s="109">
        <f>'[3]C7 Detalle composición'!K88</f>
        <v>35629</v>
      </c>
      <c r="K88" s="123">
        <f>+'[4]C7 Detalle composición'!K87</f>
        <v>3159.0348675999999</v>
      </c>
      <c r="L88" s="124">
        <f>+'[5]C7 Detalle composición'!K87-K88</f>
        <v>2930.5792995000006</v>
      </c>
      <c r="M88" s="124">
        <f>+'[6]C7 Detalle composición'!K88-L88-K88</f>
        <v>2571.8935703500006</v>
      </c>
      <c r="N88" s="124">
        <f>+'[7]C7 Detalle composición'!K88-K88-L88-M88</f>
        <v>3033.299327199999</v>
      </c>
      <c r="O88" s="124">
        <f>'C7 Detalle composición'!K89-SUM(K88:N88)</f>
        <v>-2241.7134146099997</v>
      </c>
      <c r="P88" s="124">
        <f t="shared" si="1"/>
        <v>9453.0936500400003</v>
      </c>
      <c r="Q88" s="62">
        <f>'[3]C7 Detalle composición'!M88</f>
        <v>20957.644056600002</v>
      </c>
      <c r="R88" s="91">
        <f>'[3]C7 Detalle composición'!N88</f>
        <v>41.178130015998207</v>
      </c>
    </row>
    <row r="89" spans="1:18" s="51" customFormat="1" x14ac:dyDescent="0.2">
      <c r="A89" s="50" t="s">
        <v>153</v>
      </c>
      <c r="B89" s="50" t="s">
        <v>153</v>
      </c>
      <c r="C89" s="50" t="s">
        <v>153</v>
      </c>
      <c r="D89" s="204" t="s">
        <v>210</v>
      </c>
      <c r="E89" s="204"/>
      <c r="F89" s="204" t="s">
        <v>425</v>
      </c>
      <c r="G89" s="204"/>
      <c r="H89" s="109">
        <f>'[3]C7 Detalle composición'!I89</f>
        <v>21612.705000000002</v>
      </c>
      <c r="I89" s="109">
        <f>'[3]C7 Detalle composición'!J89</f>
        <v>0</v>
      </c>
      <c r="J89" s="109">
        <f>'[3]C7 Detalle composición'!K89</f>
        <v>21612.705000000002</v>
      </c>
      <c r="K89" s="123">
        <f>+'[4]C7 Detalle composición'!K88</f>
        <v>0</v>
      </c>
      <c r="L89" s="124">
        <f>+'[5]C7 Detalle composición'!K88-K89</f>
        <v>0</v>
      </c>
      <c r="M89" s="124">
        <f>+'[6]C7 Detalle composición'!K89-L89-K89</f>
        <v>0</v>
      </c>
      <c r="N89" s="124">
        <f>+'[7]C7 Detalle composición'!K89-K89-L89-M89</f>
        <v>0</v>
      </c>
      <c r="O89" s="124">
        <f>'C7 Detalle composición'!K90-SUM(K89:N89)</f>
        <v>979.4968799400001</v>
      </c>
      <c r="P89" s="124">
        <f t="shared" si="1"/>
        <v>979.4968799400001</v>
      </c>
      <c r="Q89" s="62">
        <f>'[3]C7 Detalle composición'!M89</f>
        <v>21612.705000000002</v>
      </c>
      <c r="R89" s="91">
        <f>'[3]C7 Detalle composición'!N89</f>
        <v>0</v>
      </c>
    </row>
    <row r="90" spans="1:18" s="51" customFormat="1" x14ac:dyDescent="0.2">
      <c r="A90" s="50" t="s">
        <v>153</v>
      </c>
      <c r="B90" s="50" t="s">
        <v>153</v>
      </c>
      <c r="C90" s="50" t="s">
        <v>153</v>
      </c>
      <c r="D90" s="204" t="s">
        <v>211</v>
      </c>
      <c r="E90" s="204"/>
      <c r="F90" s="204" t="s">
        <v>426</v>
      </c>
      <c r="G90" s="204"/>
      <c r="H90" s="109">
        <f>'[3]C7 Detalle composición'!I90</f>
        <v>34516.814136000001</v>
      </c>
      <c r="I90" s="109">
        <f>'[3]C7 Detalle composición'!J90</f>
        <v>0</v>
      </c>
      <c r="J90" s="109">
        <f>'[3]C7 Detalle composición'!K90</f>
        <v>34516.814136000001</v>
      </c>
      <c r="K90" s="123">
        <f>+'[4]C7 Detalle composición'!K89</f>
        <v>2349.79952542</v>
      </c>
      <c r="L90" s="124">
        <f>+'[5]C7 Detalle composición'!K89-K90</f>
        <v>2438.0859856299999</v>
      </c>
      <c r="M90" s="124">
        <f>+'[6]C7 Detalle composición'!K90-L90-K90</f>
        <v>2440.4431604399992</v>
      </c>
      <c r="N90" s="124">
        <f>+'[7]C7 Detalle composición'!K90-K90-L90-M90</f>
        <v>2427.5582690000015</v>
      </c>
      <c r="O90" s="124">
        <f>'C7 Detalle composición'!K91-SUM(K90:N90)</f>
        <v>-1226.5066154899996</v>
      </c>
      <c r="P90" s="124">
        <f t="shared" si="1"/>
        <v>8429.3803250000001</v>
      </c>
      <c r="Q90" s="62">
        <f>'[3]C7 Detalle composición'!M90</f>
        <v>22192.985324510002</v>
      </c>
      <c r="R90" s="91">
        <f>'[3]C7 Detalle composición'!N90</f>
        <v>35.703842083839994</v>
      </c>
    </row>
    <row r="91" spans="1:18" s="51" customFormat="1" x14ac:dyDescent="0.2">
      <c r="A91" s="50" t="s">
        <v>153</v>
      </c>
      <c r="B91" s="50" t="s">
        <v>153</v>
      </c>
      <c r="C91" s="50" t="s">
        <v>153</v>
      </c>
      <c r="D91" s="204" t="s">
        <v>212</v>
      </c>
      <c r="E91" s="204"/>
      <c r="F91" s="204" t="s">
        <v>481</v>
      </c>
      <c r="G91" s="204"/>
      <c r="H91" s="109">
        <f>'[3]C7 Detalle composición'!I91</f>
        <v>375000</v>
      </c>
      <c r="I91" s="109">
        <f>'[3]C7 Detalle composición'!J91</f>
        <v>0</v>
      </c>
      <c r="J91" s="109">
        <f>'[3]C7 Detalle composición'!K91</f>
        <v>375000</v>
      </c>
      <c r="K91" s="123">
        <f>+'[4]C7 Detalle composición'!K90</f>
        <v>53.311999999999998</v>
      </c>
      <c r="L91" s="124">
        <f>+'[5]C7 Detalle composición'!K90-K91</f>
        <v>0</v>
      </c>
      <c r="M91" s="124">
        <f>+'[6]C7 Detalle composición'!K91-L91-K91</f>
        <v>113417.32691799999</v>
      </c>
      <c r="N91" s="124">
        <f>+'[7]C7 Detalle composición'!K91-K91-L91-M91</f>
        <v>39697.068000000014</v>
      </c>
      <c r="O91" s="124">
        <f>'C7 Detalle composición'!K92-SUM(K91:N91)</f>
        <v>-42189.112576000014</v>
      </c>
      <c r="P91" s="124">
        <f t="shared" si="1"/>
        <v>110978.594342</v>
      </c>
      <c r="Q91" s="62">
        <f>'[3]C7 Detalle composición'!M91</f>
        <v>184377.04908200001</v>
      </c>
      <c r="R91" s="91">
        <f>'[3]C7 Detalle composición'!N91</f>
        <v>50.832786911466663</v>
      </c>
    </row>
    <row r="92" spans="1:18" s="51" customFormat="1" x14ac:dyDescent="0.2">
      <c r="A92" s="50" t="s">
        <v>153</v>
      </c>
      <c r="B92" s="50" t="s">
        <v>153</v>
      </c>
      <c r="C92" s="50" t="s">
        <v>153</v>
      </c>
      <c r="D92" s="204" t="s">
        <v>213</v>
      </c>
      <c r="E92" s="204"/>
      <c r="F92" s="204" t="s">
        <v>71</v>
      </c>
      <c r="G92" s="204"/>
      <c r="H92" s="109">
        <f>'[3]C7 Detalle composición'!I92</f>
        <v>378586</v>
      </c>
      <c r="I92" s="109">
        <f>'[3]C7 Detalle composición'!J92</f>
        <v>0</v>
      </c>
      <c r="J92" s="109">
        <f>'[3]C7 Detalle composición'!K92</f>
        <v>378586</v>
      </c>
      <c r="K92" s="123">
        <f>+'[4]C7 Detalle composición'!K91</f>
        <v>-1587.9005743399998</v>
      </c>
      <c r="L92" s="124">
        <f>+'[5]C7 Detalle composición'!K91-K92</f>
        <v>105552.41140568</v>
      </c>
      <c r="M92" s="124">
        <f>+'[6]C7 Detalle composición'!K92-L92-K92</f>
        <v>126359.01109125001</v>
      </c>
      <c r="N92" s="124">
        <f>+'[7]C7 Detalle composición'!K92-K92-L92-M92</f>
        <v>44857.751249039997</v>
      </c>
      <c r="O92" s="124">
        <f>'C7 Detalle composición'!K93-SUM(K92:N92)</f>
        <v>-122272.81123927</v>
      </c>
      <c r="P92" s="124">
        <f t="shared" si="1"/>
        <v>152908.46193235999</v>
      </c>
      <c r="Q92" s="62">
        <f>'[3]C7 Detalle composición'!M92</f>
        <v>92353.093826370023</v>
      </c>
      <c r="R92" s="91">
        <f>'[3]C7 Detalle composición'!N92</f>
        <v>75.605782087459644</v>
      </c>
    </row>
    <row r="93" spans="1:18" s="51" customFormat="1" x14ac:dyDescent="0.2">
      <c r="A93" s="50" t="s">
        <v>153</v>
      </c>
      <c r="B93" s="50" t="s">
        <v>153</v>
      </c>
      <c r="C93" s="50" t="s">
        <v>153</v>
      </c>
      <c r="D93" s="204" t="s">
        <v>214</v>
      </c>
      <c r="E93" s="204"/>
      <c r="F93" s="204" t="s">
        <v>427</v>
      </c>
      <c r="G93" s="204"/>
      <c r="H93" s="109">
        <f>'[3]C7 Detalle composición'!I93</f>
        <v>74200</v>
      </c>
      <c r="I93" s="109">
        <f>'[3]C7 Detalle composición'!J93</f>
        <v>0</v>
      </c>
      <c r="J93" s="109">
        <f>'[3]C7 Detalle composición'!K93</f>
        <v>74200</v>
      </c>
      <c r="K93" s="123">
        <f>+'[4]C7 Detalle composición'!K92</f>
        <v>29166.58568788</v>
      </c>
      <c r="L93" s="124">
        <f>+'[5]C7 Detalle composición'!K92-K93</f>
        <v>6469.9276308199951</v>
      </c>
      <c r="M93" s="124">
        <f>+'[6]C7 Detalle composición'!K93-L93-K93</f>
        <v>534.17055380000238</v>
      </c>
      <c r="N93" s="124">
        <f>+'[7]C7 Detalle composición'!K93-K93-L93-M93</f>
        <v>11729.12828338</v>
      </c>
      <c r="O93" s="124">
        <f>'C7 Detalle composición'!K94-SUM(K93:N93)</f>
        <v>-13727.835855630001</v>
      </c>
      <c r="P93" s="124">
        <f t="shared" si="1"/>
        <v>34171.976300249997</v>
      </c>
      <c r="Q93" s="62">
        <f>'[3]C7 Detalle composición'!M93</f>
        <v>20779.712120080003</v>
      </c>
      <c r="R93" s="91">
        <f>'[3]C7 Detalle composición'!N93</f>
        <v>71.994997142749313</v>
      </c>
    </row>
    <row r="94" spans="1:18" s="51" customFormat="1" x14ac:dyDescent="0.2">
      <c r="A94" s="50" t="s">
        <v>153</v>
      </c>
      <c r="B94" s="50" t="s">
        <v>153</v>
      </c>
      <c r="C94" s="50" t="s">
        <v>153</v>
      </c>
      <c r="D94" s="204" t="s">
        <v>215</v>
      </c>
      <c r="E94" s="204"/>
      <c r="F94" s="204" t="s">
        <v>428</v>
      </c>
      <c r="G94" s="204"/>
      <c r="H94" s="109">
        <f>'[3]C7 Detalle composición'!I94</f>
        <v>2148.6859599999998</v>
      </c>
      <c r="I94" s="109">
        <f>'[3]C7 Detalle composición'!J94</f>
        <v>0</v>
      </c>
      <c r="J94" s="109">
        <f>'[3]C7 Detalle composición'!K94</f>
        <v>2148.6859599999998</v>
      </c>
      <c r="K94" s="123">
        <f>+'[4]C7 Detalle composición'!K93</f>
        <v>237.50203999999999</v>
      </c>
      <c r="L94" s="124">
        <f>+'[5]C7 Detalle composición'!K93-K94</f>
        <v>189.22386000000003</v>
      </c>
      <c r="M94" s="124">
        <f>+'[6]C7 Detalle composición'!K94-L94-K94</f>
        <v>209.22724699999989</v>
      </c>
      <c r="N94" s="124">
        <f>+'[7]C7 Detalle composición'!K94-K94-L94-M94</f>
        <v>267.84132000000011</v>
      </c>
      <c r="O94" s="124">
        <f>'C7 Detalle composición'!K95-SUM(K94:N94)</f>
        <v>-381.92728800000009</v>
      </c>
      <c r="P94" s="124">
        <f t="shared" si="1"/>
        <v>521.86717899999996</v>
      </c>
      <c r="Q94" s="62">
        <f>'[3]C7 Detalle composición'!M94</f>
        <v>1198.6379059999999</v>
      </c>
      <c r="R94" s="91">
        <f>'[3]C7 Detalle composición'!N94</f>
        <v>44.215305153294715</v>
      </c>
    </row>
    <row r="95" spans="1:18" s="51" customFormat="1" x14ac:dyDescent="0.2">
      <c r="A95" s="50" t="s">
        <v>153</v>
      </c>
      <c r="B95" s="50" t="s">
        <v>153</v>
      </c>
      <c r="C95" s="50" t="s">
        <v>153</v>
      </c>
      <c r="D95" s="204" t="s">
        <v>216</v>
      </c>
      <c r="E95" s="204"/>
      <c r="F95" s="204" t="s">
        <v>484</v>
      </c>
      <c r="G95" s="204"/>
      <c r="H95" s="109">
        <f>'[3]C7 Detalle composición'!I95</f>
        <v>240317</v>
      </c>
      <c r="I95" s="109">
        <f>'[3]C7 Detalle composición'!J95</f>
        <v>0</v>
      </c>
      <c r="J95" s="109">
        <f>'[3]C7 Detalle composición'!K95</f>
        <v>240317</v>
      </c>
      <c r="K95" s="123">
        <f>+'[4]C7 Detalle composición'!K94</f>
        <v>16333.611873010001</v>
      </c>
      <c r="L95" s="124">
        <f>+'[5]C7 Detalle composición'!K94-K95</f>
        <v>17254.437500120002</v>
      </c>
      <c r="M95" s="124">
        <f>+'[6]C7 Detalle composición'!K95-L95-K95</f>
        <v>15588.47644502</v>
      </c>
      <c r="N95" s="124">
        <f>+'[7]C7 Detalle composición'!K95-K95-L95-M95</f>
        <v>16932.292954119992</v>
      </c>
      <c r="O95" s="124">
        <f>'C7 Detalle composición'!K96-SUM(K95:N95)</f>
        <v>-15960.229319509992</v>
      </c>
      <c r="P95" s="124">
        <f t="shared" si="1"/>
        <v>50148.589452760003</v>
      </c>
      <c r="Q95" s="62">
        <f>'[3]C7 Detalle composición'!M95</f>
        <v>158017.40613310999</v>
      </c>
      <c r="R95" s="91">
        <f>'[3]C7 Detalle composición'!N95</f>
        <v>34.246263837718516</v>
      </c>
    </row>
    <row r="96" spans="1:18" s="51" customFormat="1" ht="21.75" customHeight="1" x14ac:dyDescent="0.2">
      <c r="A96" s="50" t="s">
        <v>153</v>
      </c>
      <c r="B96" s="50" t="s">
        <v>153</v>
      </c>
      <c r="C96" s="50" t="s">
        <v>153</v>
      </c>
      <c r="D96" s="204" t="s">
        <v>217</v>
      </c>
      <c r="E96" s="204"/>
      <c r="F96" s="204" t="s">
        <v>450</v>
      </c>
      <c r="G96" s="204"/>
      <c r="H96" s="109">
        <f>'[3]C7 Detalle composición'!I96</f>
        <v>246276</v>
      </c>
      <c r="I96" s="109">
        <f>'[3]C7 Detalle composición'!J96</f>
        <v>0</v>
      </c>
      <c r="J96" s="109">
        <f>'[3]C7 Detalle composición'!K96</f>
        <v>246276</v>
      </c>
      <c r="K96" s="123">
        <f>+'[4]C7 Detalle composición'!K95</f>
        <v>19351.280418830003</v>
      </c>
      <c r="L96" s="124">
        <f>+'[5]C7 Detalle composición'!K95-K96</f>
        <v>20635.986680989994</v>
      </c>
      <c r="M96" s="124">
        <f>+'[6]C7 Detalle composición'!K96-L96-K96</f>
        <v>18663.302933620002</v>
      </c>
      <c r="N96" s="124">
        <f>+'[7]C7 Detalle composición'!K96-K96-L96-M96</f>
        <v>20292.842553309991</v>
      </c>
      <c r="O96" s="124">
        <f>'C7 Detalle composición'!K97-SUM(K96:N96)</f>
        <v>-17101.614662579996</v>
      </c>
      <c r="P96" s="124">
        <f t="shared" si="1"/>
        <v>61841.797924170001</v>
      </c>
      <c r="Q96" s="62">
        <f>'[3]C7 Detalle composición'!M96</f>
        <v>167297.35435543</v>
      </c>
      <c r="R96" s="91">
        <f>'[3]C7 Detalle composición'!N96</f>
        <v>32.069160472222222</v>
      </c>
    </row>
    <row r="97" spans="1:18" s="51" customFormat="1" x14ac:dyDescent="0.2">
      <c r="A97" s="50" t="s">
        <v>153</v>
      </c>
      <c r="B97" s="50" t="s">
        <v>153</v>
      </c>
      <c r="C97" s="50" t="s">
        <v>153</v>
      </c>
      <c r="D97" s="204" t="s">
        <v>218</v>
      </c>
      <c r="E97" s="204"/>
      <c r="F97" s="204" t="s">
        <v>429</v>
      </c>
      <c r="G97" s="204"/>
      <c r="H97" s="109">
        <f>'[3]C7 Detalle composición'!I97</f>
        <v>45770.911212999999</v>
      </c>
      <c r="I97" s="109">
        <f>'[3]C7 Detalle composición'!J97</f>
        <v>0</v>
      </c>
      <c r="J97" s="109">
        <f>'[3]C7 Detalle composición'!K97</f>
        <v>45770.911212999999</v>
      </c>
      <c r="K97" s="123">
        <f>+'[4]C7 Detalle composición'!K96</f>
        <v>2510.5759241000001</v>
      </c>
      <c r="L97" s="124">
        <f>+'[5]C7 Detalle composición'!K96-K97</f>
        <v>2388.2280407800004</v>
      </c>
      <c r="M97" s="124">
        <f>+'[6]C7 Detalle composición'!K97-L97-K97</f>
        <v>2614.6040302899996</v>
      </c>
      <c r="N97" s="124">
        <f>+'[7]C7 Detalle composición'!K97-K97-L97-M97</f>
        <v>2161.6630620000001</v>
      </c>
      <c r="O97" s="124">
        <f>'C7 Detalle composición'!K98-SUM(K97:N97)</f>
        <v>-1984.6894871000004</v>
      </c>
      <c r="P97" s="124">
        <f t="shared" si="1"/>
        <v>7690.3815700699997</v>
      </c>
      <c r="Q97" s="62">
        <f>'[3]C7 Detalle composición'!M97</f>
        <v>33583.730742740001</v>
      </c>
      <c r="R97" s="91">
        <f>'[3]C7 Detalle composición'!N97</f>
        <v>26.626475521856246</v>
      </c>
    </row>
    <row r="98" spans="1:18" s="51" customFormat="1" x14ac:dyDescent="0.2">
      <c r="A98" s="50" t="s">
        <v>153</v>
      </c>
      <c r="B98" s="50" t="s">
        <v>153</v>
      </c>
      <c r="C98" s="50" t="s">
        <v>153</v>
      </c>
      <c r="D98" s="204" t="s">
        <v>219</v>
      </c>
      <c r="E98" s="204"/>
      <c r="F98" s="204" t="s">
        <v>299</v>
      </c>
      <c r="G98" s="204"/>
      <c r="H98" s="109">
        <f>'[3]C7 Detalle composición'!I98</f>
        <v>0</v>
      </c>
      <c r="I98" s="109">
        <f>'[3]C7 Detalle composición'!J98</f>
        <v>0</v>
      </c>
      <c r="J98" s="109">
        <f>'[3]C7 Detalle composición'!K98</f>
        <v>0</v>
      </c>
      <c r="K98" s="123">
        <f>+'[4]C7 Detalle composición'!K97</f>
        <v>138941.32529199999</v>
      </c>
      <c r="L98" s="124">
        <f>+'[5]C7 Detalle composición'!K97-K98</f>
        <v>116933.73952100001</v>
      </c>
      <c r="M98" s="124">
        <f>+'[6]C7 Detalle composición'!K98-L98-K98</f>
        <v>54543.574844000017</v>
      </c>
      <c r="N98" s="124">
        <f>+'[7]C7 Detalle composición'!K98-K98-L98-M98</f>
        <v>49970.108506999968</v>
      </c>
      <c r="O98" s="124">
        <f>'C7 Detalle composición'!K99-SUM(K98:N98)</f>
        <v>-196208.91272060998</v>
      </c>
      <c r="P98" s="124">
        <f t="shared" si="1"/>
        <v>164179.83544339001</v>
      </c>
      <c r="Q98" s="62">
        <f>'[3]C7 Detalle composición'!M98</f>
        <v>-360388.74816399999</v>
      </c>
      <c r="R98" s="91">
        <f>'[3]C7 Detalle composición'!N98</f>
        <v>0</v>
      </c>
    </row>
    <row r="99" spans="1:18" s="51" customFormat="1" x14ac:dyDescent="0.2">
      <c r="A99" s="50" t="s">
        <v>153</v>
      </c>
      <c r="B99" s="50" t="s">
        <v>153</v>
      </c>
      <c r="C99" s="50" t="s">
        <v>153</v>
      </c>
      <c r="D99" s="204" t="s">
        <v>220</v>
      </c>
      <c r="E99" s="204"/>
      <c r="F99" s="204" t="s">
        <v>482</v>
      </c>
      <c r="G99" s="204"/>
      <c r="H99" s="109">
        <f>'[3]C7 Detalle composición'!I99</f>
        <v>261061.9172</v>
      </c>
      <c r="I99" s="109">
        <f>'[3]C7 Detalle composición'!J99</f>
        <v>0</v>
      </c>
      <c r="J99" s="109">
        <f>'[3]C7 Detalle composición'!K99</f>
        <v>261061.9172</v>
      </c>
      <c r="K99" s="123">
        <f>+'[4]C7 Detalle composición'!K98</f>
        <v>20110.821620909999</v>
      </c>
      <c r="L99" s="124">
        <f>+'[5]C7 Detalle composición'!K98-K99</f>
        <v>21158.471356500006</v>
      </c>
      <c r="M99" s="124">
        <f>+'[6]C7 Detalle composición'!K99-L99-K99</f>
        <v>18648.848340029996</v>
      </c>
      <c r="N99" s="124">
        <f>+'[7]C7 Detalle composición'!K99-K99-L99-M99</f>
        <v>20418.023047000002</v>
      </c>
      <c r="O99" s="124">
        <f>'C7 Detalle composición'!K100-SUM(K99:N99)</f>
        <v>-4335.5571863200021</v>
      </c>
      <c r="P99" s="124">
        <f t="shared" si="1"/>
        <v>76000.607178120001</v>
      </c>
      <c r="Q99" s="62">
        <f>'[3]C7 Detalle composición'!M99</f>
        <v>180725.75283556001</v>
      </c>
      <c r="R99" s="91">
        <f>'[3]C7 Detalle composición'!N99</f>
        <v>30.772839342512881</v>
      </c>
    </row>
    <row r="100" spans="1:18" s="51" customFormat="1" x14ac:dyDescent="0.2">
      <c r="A100" s="50" t="s">
        <v>153</v>
      </c>
      <c r="B100" s="50" t="s">
        <v>153</v>
      </c>
      <c r="C100" s="50" t="s">
        <v>153</v>
      </c>
      <c r="D100" s="204" t="s">
        <v>221</v>
      </c>
      <c r="E100" s="204"/>
      <c r="F100" s="204" t="s">
        <v>430</v>
      </c>
      <c r="G100" s="204"/>
      <c r="H100" s="109">
        <f>'[3]C7 Detalle composición'!I100</f>
        <v>252</v>
      </c>
      <c r="I100" s="109">
        <f>'[3]C7 Detalle composición'!J100</f>
        <v>0</v>
      </c>
      <c r="J100" s="109">
        <f>'[3]C7 Detalle composición'!K100</f>
        <v>252</v>
      </c>
      <c r="K100" s="123">
        <f>+'[4]C7 Detalle composición'!K99</f>
        <v>0</v>
      </c>
      <c r="L100" s="124">
        <f>+'[5]C7 Detalle composición'!K99-K100</f>
        <v>0</v>
      </c>
      <c r="M100" s="124">
        <f>+'[6]C7 Detalle composición'!K100-L100-K100</f>
        <v>0</v>
      </c>
      <c r="N100" s="124">
        <f>+'[7]C7 Detalle composición'!K100-K100-L100-M100</f>
        <v>0</v>
      </c>
      <c r="O100" s="124">
        <f>'C7 Detalle composición'!K101-SUM(K100:N100)</f>
        <v>0</v>
      </c>
      <c r="P100" s="124">
        <f t="shared" si="1"/>
        <v>0</v>
      </c>
      <c r="Q100" s="62">
        <f>'[3]C7 Detalle composición'!M100</f>
        <v>252</v>
      </c>
      <c r="R100" s="91">
        <f>'[3]C7 Detalle composición'!N100</f>
        <v>0</v>
      </c>
    </row>
    <row r="101" spans="1:18" s="51" customFormat="1" x14ac:dyDescent="0.2">
      <c r="A101" s="50" t="s">
        <v>153</v>
      </c>
      <c r="B101" s="50" t="s">
        <v>153</v>
      </c>
      <c r="C101" s="50" t="s">
        <v>153</v>
      </c>
      <c r="D101" s="204" t="s">
        <v>222</v>
      </c>
      <c r="E101" s="204"/>
      <c r="F101" s="204" t="s">
        <v>431</v>
      </c>
      <c r="G101" s="204"/>
      <c r="H101" s="109">
        <f>'[3]C7 Detalle composición'!I101</f>
        <v>642</v>
      </c>
      <c r="I101" s="109">
        <f>'[3]C7 Detalle composición'!J101</f>
        <v>0</v>
      </c>
      <c r="J101" s="109">
        <f>'[3]C7 Detalle composición'!K101</f>
        <v>642</v>
      </c>
      <c r="K101" s="123">
        <f>+'[4]C7 Detalle composición'!K100</f>
        <v>0</v>
      </c>
      <c r="L101" s="124">
        <f>+'[5]C7 Detalle composición'!K100-K101</f>
        <v>0</v>
      </c>
      <c r="M101" s="124">
        <f>+'[6]C7 Detalle composición'!K101-L101-K101</f>
        <v>0</v>
      </c>
      <c r="N101" s="124">
        <f>+'[7]C7 Detalle composición'!K101-K101-L101-M101</f>
        <v>0</v>
      </c>
      <c r="O101" s="124">
        <f>'C7 Detalle composición'!K102-SUM(K101:N101)</f>
        <v>0</v>
      </c>
      <c r="P101" s="124">
        <f t="shared" si="1"/>
        <v>0</v>
      </c>
      <c r="Q101" s="62">
        <f>'[3]C7 Detalle composición'!M101</f>
        <v>642</v>
      </c>
      <c r="R101" s="91">
        <f>'[3]C7 Detalle composición'!N101</f>
        <v>0</v>
      </c>
    </row>
    <row r="102" spans="1:18" s="51" customFormat="1" x14ac:dyDescent="0.2">
      <c r="A102" s="50" t="s">
        <v>153</v>
      </c>
      <c r="B102" s="50" t="s">
        <v>153</v>
      </c>
      <c r="C102" s="50" t="s">
        <v>153</v>
      </c>
      <c r="D102" s="204" t="s">
        <v>223</v>
      </c>
      <c r="E102" s="204"/>
      <c r="F102" s="204" t="s">
        <v>432</v>
      </c>
      <c r="G102" s="204"/>
      <c r="H102" s="109">
        <f>'[3]C7 Detalle composición'!I102</f>
        <v>62178</v>
      </c>
      <c r="I102" s="109">
        <f>'[3]C7 Detalle composición'!J102</f>
        <v>0</v>
      </c>
      <c r="J102" s="109">
        <f>'[3]C7 Detalle composición'!K102</f>
        <v>62178</v>
      </c>
      <c r="K102" s="123">
        <f>+'[4]C7 Detalle composición'!K101</f>
        <v>7180.8119345799996</v>
      </c>
      <c r="L102" s="124">
        <f>+'[5]C7 Detalle composición'!K101-K102</f>
        <v>7638.3969318299996</v>
      </c>
      <c r="M102" s="124">
        <f>+'[6]C7 Detalle composición'!K102-L102-K102</f>
        <v>7482.0744359999999</v>
      </c>
      <c r="N102" s="124">
        <f>+'[7]C7 Detalle composición'!K102-K102-L102-M102</f>
        <v>6304.2446026399984</v>
      </c>
      <c r="O102" s="124">
        <f>'C7 Detalle composición'!K103-SUM(K102:N102)</f>
        <v>-7832.2391680099972</v>
      </c>
      <c r="P102" s="124">
        <f t="shared" si="1"/>
        <v>20773.288737040002</v>
      </c>
      <c r="Q102" s="62">
        <f>'[3]C7 Detalle composición'!M102</f>
        <v>26783.36378657</v>
      </c>
      <c r="R102" s="91">
        <f>'[3]C7 Detalle composición'!N102</f>
        <v>56.924693964794628</v>
      </c>
    </row>
    <row r="103" spans="1:18" s="51" customFormat="1" x14ac:dyDescent="0.2">
      <c r="A103" s="50" t="s">
        <v>153</v>
      </c>
      <c r="B103" s="50" t="s">
        <v>153</v>
      </c>
      <c r="C103" s="50" t="s">
        <v>153</v>
      </c>
      <c r="D103" s="204" t="s">
        <v>224</v>
      </c>
      <c r="E103" s="204"/>
      <c r="F103" s="204" t="s">
        <v>433</v>
      </c>
      <c r="G103" s="204"/>
      <c r="H103" s="109">
        <f>'[3]C7 Detalle composición'!I103</f>
        <v>222821</v>
      </c>
      <c r="I103" s="109">
        <f>'[3]C7 Detalle composición'!J103</f>
        <v>0</v>
      </c>
      <c r="J103" s="109">
        <f>'[3]C7 Detalle composición'!K103</f>
        <v>222821</v>
      </c>
      <c r="K103" s="123">
        <f>+'[4]C7 Detalle composición'!K102</f>
        <v>18280.68066618</v>
      </c>
      <c r="L103" s="124">
        <f>+'[5]C7 Detalle composición'!K102-K103</f>
        <v>18879.749295629998</v>
      </c>
      <c r="M103" s="124">
        <f>+'[6]C7 Detalle composición'!K103-L103-K103</f>
        <v>17063.248977069998</v>
      </c>
      <c r="N103" s="124">
        <f>+'[7]C7 Detalle composición'!K103-K103-L103-M103</f>
        <v>18555.537356560002</v>
      </c>
      <c r="O103" s="124">
        <f>'C7 Detalle composición'!K104-SUM(K103:N103)</f>
        <v>-16483.728022029994</v>
      </c>
      <c r="P103" s="124">
        <f t="shared" si="1"/>
        <v>56295.488273410003</v>
      </c>
      <c r="Q103" s="62">
        <f>'[3]C7 Detalle composición'!M103</f>
        <v>149819.63892733998</v>
      </c>
      <c r="R103" s="91">
        <f>'[3]C7 Detalle composición'!N103</f>
        <v>32.762334372729676</v>
      </c>
    </row>
    <row r="104" spans="1:18" s="51" customFormat="1" x14ac:dyDescent="0.2">
      <c r="A104" s="50" t="s">
        <v>153</v>
      </c>
      <c r="B104" s="50" t="s">
        <v>153</v>
      </c>
      <c r="C104" s="50" t="s">
        <v>153</v>
      </c>
      <c r="D104" s="204" t="s">
        <v>225</v>
      </c>
      <c r="E104" s="204"/>
      <c r="F104" s="204" t="s">
        <v>457</v>
      </c>
      <c r="G104" s="204"/>
      <c r="H104" s="109">
        <f>'[3]C7 Detalle composición'!I104</f>
        <v>41578</v>
      </c>
      <c r="I104" s="109">
        <f>'[3]C7 Detalle composición'!J104</f>
        <v>0</v>
      </c>
      <c r="J104" s="109">
        <f>'[3]C7 Detalle composición'!K104</f>
        <v>41578</v>
      </c>
      <c r="K104" s="123">
        <f>+'[4]C7 Detalle composición'!K103</f>
        <v>4727.4332089999998</v>
      </c>
      <c r="L104" s="124">
        <f>+'[5]C7 Detalle composición'!K103-K104</f>
        <v>3825.9700679999996</v>
      </c>
      <c r="M104" s="124">
        <f>+'[6]C7 Detalle composición'!K104-L104-K104</f>
        <v>3695.3824300000006</v>
      </c>
      <c r="N104" s="124">
        <f>+'[7]C7 Detalle composición'!K104-K104-L104-M104</f>
        <v>3736.8252309999989</v>
      </c>
      <c r="O104" s="124">
        <f>'C7 Detalle composición'!K105-SUM(K104:N104)</f>
        <v>-1150.2877799999987</v>
      </c>
      <c r="P104" s="124">
        <f t="shared" si="1"/>
        <v>14835.323157999999</v>
      </c>
      <c r="Q104" s="62">
        <f>'[3]C7 Detalle composición'!M104</f>
        <v>22331.821445000001</v>
      </c>
      <c r="R104" s="91">
        <f>'[3]C7 Detalle composición'!N104</f>
        <v>46.28933223098754</v>
      </c>
    </row>
    <row r="105" spans="1:18" s="51" customFormat="1" ht="20.25" customHeight="1" x14ac:dyDescent="0.2">
      <c r="A105" s="50" t="s">
        <v>153</v>
      </c>
      <c r="B105" s="50" t="s">
        <v>153</v>
      </c>
      <c r="C105" s="50" t="s">
        <v>153</v>
      </c>
      <c r="D105" s="204" t="s">
        <v>226</v>
      </c>
      <c r="E105" s="204"/>
      <c r="F105" s="204" t="s">
        <v>434</v>
      </c>
      <c r="G105" s="204"/>
      <c r="H105" s="109">
        <f>'[3]C7 Detalle composición'!I105</f>
        <v>818914.5</v>
      </c>
      <c r="I105" s="109">
        <f>'[3]C7 Detalle composición'!J105</f>
        <v>0</v>
      </c>
      <c r="J105" s="109">
        <f>'[3]C7 Detalle composición'!K105</f>
        <v>818914.5</v>
      </c>
      <c r="K105" s="123">
        <f>+'[4]C7 Detalle composición'!K104</f>
        <v>77273.29681801</v>
      </c>
      <c r="L105" s="124">
        <f>+'[5]C7 Detalle composición'!K104-K105</f>
        <v>2825.4432762499928</v>
      </c>
      <c r="M105" s="124">
        <f>+'[6]C7 Detalle composición'!K105-L105-K105</f>
        <v>7214.0982529400062</v>
      </c>
      <c r="N105" s="124">
        <f>+'[7]C7 Detalle composición'!K105-K105-L105-M105</f>
        <v>76920.083904409999</v>
      </c>
      <c r="O105" s="124">
        <f>'C7 Detalle composición'!K106-SUM(K105:N105)</f>
        <v>-77059.015490249993</v>
      </c>
      <c r="P105" s="124">
        <f t="shared" si="1"/>
        <v>87173.906761360005</v>
      </c>
      <c r="Q105" s="62">
        <f>'[3]C7 Detalle composición'!M105</f>
        <v>654113.65259433002</v>
      </c>
      <c r="R105" s="91">
        <f>'[3]C7 Detalle composición'!N105</f>
        <v>20.124304479365062</v>
      </c>
    </row>
    <row r="106" spans="1:18" s="51" customFormat="1" x14ac:dyDescent="0.2">
      <c r="A106" s="50" t="s">
        <v>153</v>
      </c>
      <c r="B106" s="50" t="s">
        <v>153</v>
      </c>
      <c r="C106" s="50" t="s">
        <v>153</v>
      </c>
      <c r="D106" s="204" t="s">
        <v>227</v>
      </c>
      <c r="E106" s="204"/>
      <c r="F106" s="204" t="s">
        <v>471</v>
      </c>
      <c r="G106" s="204"/>
      <c r="H106" s="109">
        <f>'[3]C7 Detalle composición'!I106</f>
        <v>0</v>
      </c>
      <c r="I106" s="109">
        <f>'[3]C7 Detalle composición'!J106</f>
        <v>0</v>
      </c>
      <c r="J106" s="109">
        <f>'[3]C7 Detalle composición'!K106</f>
        <v>0</v>
      </c>
      <c r="K106" s="123">
        <f>+'[4]C7 Detalle composición'!K105</f>
        <v>298.547572</v>
      </c>
      <c r="L106" s="124">
        <f>+'[5]C7 Detalle composición'!K105-K106</f>
        <v>428.57841000000002</v>
      </c>
      <c r="M106" s="124">
        <f>+'[6]C7 Detalle composición'!K106-L106-K106</f>
        <v>482.98207799999994</v>
      </c>
      <c r="N106" s="124">
        <f>+'[7]C7 Detalle composición'!K106-K106-L106-M106</f>
        <v>297.04460100000011</v>
      </c>
      <c r="O106" s="124">
        <f>'C7 Detalle composición'!K107-SUM(K106:N106)</f>
        <v>2548.7221289999998</v>
      </c>
      <c r="P106" s="124">
        <f t="shared" si="1"/>
        <v>4055.8747899999998</v>
      </c>
      <c r="Q106" s="62">
        <f>'[3]C7 Detalle composición'!M106</f>
        <v>-2555.3495979999998</v>
      </c>
      <c r="R106" s="91">
        <f>'[3]C7 Detalle composición'!N106</f>
        <v>0</v>
      </c>
    </row>
    <row r="107" spans="1:18" s="51" customFormat="1" x14ac:dyDescent="0.2">
      <c r="A107" s="50" t="s">
        <v>153</v>
      </c>
      <c r="B107" s="50" t="s">
        <v>153</v>
      </c>
      <c r="C107" s="50" t="s">
        <v>153</v>
      </c>
      <c r="D107" s="204" t="s">
        <v>228</v>
      </c>
      <c r="E107" s="204"/>
      <c r="F107" s="204" t="s">
        <v>435</v>
      </c>
      <c r="G107" s="204"/>
      <c r="H107" s="109">
        <f>'[3]C7 Detalle composición'!I107</f>
        <v>71906</v>
      </c>
      <c r="I107" s="109">
        <f>'[3]C7 Detalle composición'!J107</f>
        <v>0</v>
      </c>
      <c r="J107" s="109">
        <f>'[3]C7 Detalle composición'!K107</f>
        <v>71906</v>
      </c>
      <c r="K107" s="123">
        <f>+'[4]C7 Detalle composición'!K106</f>
        <v>7905.6533076300002</v>
      </c>
      <c r="L107" s="124">
        <f>+'[5]C7 Detalle composición'!K106-K107</f>
        <v>8501.34713577</v>
      </c>
      <c r="M107" s="124">
        <f>+'[6]C7 Detalle composición'!K107-L107-K107</f>
        <v>7301.8939709100014</v>
      </c>
      <c r="N107" s="124">
        <f>+'[7]C7 Detalle composición'!K107-K107-L107-M107</f>
        <v>6903.0634386399979</v>
      </c>
      <c r="O107" s="124">
        <f>'C7 Detalle composición'!K108-SUM(K107:N107)</f>
        <v>-7089.4261580499988</v>
      </c>
      <c r="P107" s="124">
        <f t="shared" si="1"/>
        <v>23522.531694900001</v>
      </c>
      <c r="Q107" s="62">
        <f>'[3]C7 Detalle composición'!M107</f>
        <v>34676.408370910001</v>
      </c>
      <c r="R107" s="91">
        <f>'[3]C7 Detalle composición'!N107</f>
        <v>51.775361762704087</v>
      </c>
    </row>
    <row r="108" spans="1:18" s="51" customFormat="1" x14ac:dyDescent="0.2">
      <c r="A108" s="50" t="s">
        <v>153</v>
      </c>
      <c r="B108" s="50" t="s">
        <v>153</v>
      </c>
      <c r="C108" s="50" t="s">
        <v>153</v>
      </c>
      <c r="D108" s="204" t="s">
        <v>229</v>
      </c>
      <c r="E108" s="204"/>
      <c r="F108" s="204" t="s">
        <v>300</v>
      </c>
      <c r="G108" s="204"/>
      <c r="H108" s="109">
        <f>'[3]C7 Detalle composición'!I108</f>
        <v>2385.6999999999998</v>
      </c>
      <c r="I108" s="109">
        <f>'[3]C7 Detalle composición'!J108</f>
        <v>0</v>
      </c>
      <c r="J108" s="109">
        <f>'[3]C7 Detalle composición'!K108</f>
        <v>2385.6999999999998</v>
      </c>
      <c r="K108" s="123">
        <f>+'[4]C7 Detalle composición'!K107</f>
        <v>0</v>
      </c>
      <c r="L108" s="124">
        <f>+'[5]C7 Detalle composición'!K107-K108</f>
        <v>0</v>
      </c>
      <c r="M108" s="124">
        <f>+'[6]C7 Detalle composición'!K108-L108-K108</f>
        <v>-1.9711799999999999</v>
      </c>
      <c r="N108" s="124">
        <f>+'[7]C7 Detalle composición'!K108-K108-L108-M108</f>
        <v>0</v>
      </c>
      <c r="O108" s="124">
        <f>'C7 Detalle composición'!K109-SUM(K108:N108)</f>
        <v>1.9711799999999999</v>
      </c>
      <c r="P108" s="124">
        <f t="shared" si="1"/>
        <v>0</v>
      </c>
      <c r="Q108" s="62">
        <f>'[3]C7 Detalle composición'!M108</f>
        <v>2387.6711799999998</v>
      </c>
      <c r="R108" s="91">
        <f>'[3]C7 Detalle composición'!N108</f>
        <v>-8.26248061365637E-2</v>
      </c>
    </row>
    <row r="109" spans="1:18" s="51" customFormat="1" x14ac:dyDescent="0.2">
      <c r="A109" s="50" t="s">
        <v>153</v>
      </c>
      <c r="B109" s="50" t="s">
        <v>153</v>
      </c>
      <c r="C109" s="50" t="s">
        <v>153</v>
      </c>
      <c r="D109" s="204" t="s">
        <v>230</v>
      </c>
      <c r="E109" s="204"/>
      <c r="F109" s="204" t="s">
        <v>436</v>
      </c>
      <c r="G109" s="204"/>
      <c r="H109" s="109">
        <f>'[3]C7 Detalle composición'!I109</f>
        <v>1249860.7350000001</v>
      </c>
      <c r="I109" s="109">
        <f>'[3]C7 Detalle composición'!J109</f>
        <v>0</v>
      </c>
      <c r="J109" s="109">
        <f>'[3]C7 Detalle composición'!K109</f>
        <v>1249860.7350000001</v>
      </c>
      <c r="K109" s="123">
        <f>+'[4]C7 Detalle composición'!K108</f>
        <v>0</v>
      </c>
      <c r="L109" s="124">
        <f>+'[5]C7 Detalle composición'!K108-K109</f>
        <v>0</v>
      </c>
      <c r="M109" s="124">
        <f>+'[6]C7 Detalle composición'!K109-L109-K109</f>
        <v>0</v>
      </c>
      <c r="N109" s="124">
        <f>+'[7]C7 Detalle composición'!K109-K109-L109-M109</f>
        <v>0</v>
      </c>
      <c r="O109" s="124">
        <f>'C7 Detalle composición'!K110-SUM(K109:N109)</f>
        <v>81270.867043399994</v>
      </c>
      <c r="P109" s="124">
        <f t="shared" si="1"/>
        <v>81270.867043399994</v>
      </c>
      <c r="Q109" s="62">
        <f>'[3]C7 Detalle composición'!M109</f>
        <v>1249860.7350000001</v>
      </c>
      <c r="R109" s="91">
        <f>'[3]C7 Detalle composición'!N109</f>
        <v>0</v>
      </c>
    </row>
    <row r="110" spans="1:18" s="51" customFormat="1" x14ac:dyDescent="0.2">
      <c r="A110" s="50" t="s">
        <v>153</v>
      </c>
      <c r="B110" s="50" t="s">
        <v>153</v>
      </c>
      <c r="C110" s="50" t="s">
        <v>153</v>
      </c>
      <c r="D110" s="204" t="s">
        <v>231</v>
      </c>
      <c r="E110" s="204"/>
      <c r="F110" s="204" t="s">
        <v>437</v>
      </c>
      <c r="G110" s="204"/>
      <c r="H110" s="109">
        <f>'[3]C7 Detalle composición'!I110</f>
        <v>250000</v>
      </c>
      <c r="I110" s="109">
        <f>'[3]C7 Detalle composición'!J110</f>
        <v>0</v>
      </c>
      <c r="J110" s="109">
        <f>'[3]C7 Detalle composición'!K110</f>
        <v>250000</v>
      </c>
      <c r="K110" s="123">
        <f>+'[4]C7 Detalle composición'!K109</f>
        <v>121344.23806485001</v>
      </c>
      <c r="L110" s="124">
        <f>+'[5]C7 Detalle composición'!K109-K110</f>
        <v>1014.4397429999954</v>
      </c>
      <c r="M110" s="124">
        <f>+'[6]C7 Detalle composición'!K110-L110-K110</f>
        <v>1467.4872013599961</v>
      </c>
      <c r="N110" s="124">
        <f>+'[7]C7 Detalle composición'!K110-K110-L110-M110</f>
        <v>872.94014929998957</v>
      </c>
      <c r="O110" s="124">
        <f>'C7 Detalle composición'!K111-SUM(K110:N110)</f>
        <v>48722.928678759999</v>
      </c>
      <c r="P110" s="124">
        <f t="shared" si="1"/>
        <v>173422.03383726999</v>
      </c>
      <c r="Q110" s="62">
        <f>'[3]C7 Detalle composición'!M110</f>
        <v>125301.46252949</v>
      </c>
      <c r="R110" s="91">
        <f>'[3]C7 Detalle composición'!N110</f>
        <v>49.879414988203997</v>
      </c>
    </row>
    <row r="111" spans="1:18" s="51" customFormat="1" x14ac:dyDescent="0.2">
      <c r="A111" s="50" t="s">
        <v>153</v>
      </c>
      <c r="B111" s="50" t="s">
        <v>153</v>
      </c>
      <c r="C111" s="50" t="s">
        <v>153</v>
      </c>
      <c r="D111" s="204" t="s">
        <v>232</v>
      </c>
      <c r="E111" s="204"/>
      <c r="F111" s="204" t="s">
        <v>438</v>
      </c>
      <c r="G111" s="204"/>
      <c r="H111" s="109">
        <f>'[3]C7 Detalle composición'!I111</f>
        <v>39464.545116000001</v>
      </c>
      <c r="I111" s="109">
        <f>'[3]C7 Detalle composición'!J111</f>
        <v>0</v>
      </c>
      <c r="J111" s="109">
        <f>'[3]C7 Detalle composición'!K111</f>
        <v>39464.545116000001</v>
      </c>
      <c r="K111" s="123">
        <f>+'[4]C7 Detalle composición'!K110</f>
        <v>4320.9581719999996</v>
      </c>
      <c r="L111" s="124">
        <f>+'[5]C7 Detalle composición'!K110-K111</f>
        <v>4567.1105019599991</v>
      </c>
      <c r="M111" s="124">
        <f>+'[6]C7 Detalle composición'!K111-L111-K111</f>
        <v>4126.2454810400004</v>
      </c>
      <c r="N111" s="124">
        <f>+'[7]C7 Detalle composición'!K111-K111-L111-M111</f>
        <v>4481.2935340000013</v>
      </c>
      <c r="O111" s="124">
        <f>'C7 Detalle composición'!K112-SUM(K111:N111)</f>
        <v>-4232.2571989799999</v>
      </c>
      <c r="P111" s="124">
        <f t="shared" si="1"/>
        <v>13263.350490020001</v>
      </c>
      <c r="Q111" s="62">
        <f>'[3]C7 Detalle composición'!M111</f>
        <v>21968.937427000001</v>
      </c>
      <c r="R111" s="91">
        <f>'[3]C7 Detalle composición'!N111</f>
        <v>44.332470164230536</v>
      </c>
    </row>
    <row r="112" spans="1:18" s="51" customFormat="1" ht="23.25" customHeight="1" x14ac:dyDescent="0.2">
      <c r="A112" s="50" t="s">
        <v>153</v>
      </c>
      <c r="B112" s="50" t="s">
        <v>153</v>
      </c>
      <c r="C112" s="50" t="s">
        <v>153</v>
      </c>
      <c r="D112" s="204" t="s">
        <v>233</v>
      </c>
      <c r="E112" s="204"/>
      <c r="F112" s="204" t="s">
        <v>439</v>
      </c>
      <c r="G112" s="204"/>
      <c r="H112" s="109">
        <f>'[3]C7 Detalle composición'!I112</f>
        <v>4000</v>
      </c>
      <c r="I112" s="109">
        <f>'[3]C7 Detalle composición'!J112</f>
        <v>0</v>
      </c>
      <c r="J112" s="109">
        <f>'[3]C7 Detalle composición'!K112</f>
        <v>4000</v>
      </c>
      <c r="K112" s="123">
        <f>+'[4]C7 Detalle composición'!K111</f>
        <v>419.47651911000003</v>
      </c>
      <c r="L112" s="124">
        <f>+'[5]C7 Detalle composición'!K111-K112</f>
        <v>232.54942011000003</v>
      </c>
      <c r="M112" s="124">
        <f>+'[6]C7 Detalle composición'!K112-L112-K112</f>
        <v>283.72712410999998</v>
      </c>
      <c r="N112" s="124">
        <f>+'[7]C7 Detalle composición'!K112-K112-L112-M112</f>
        <v>467.21300210999993</v>
      </c>
      <c r="O112" s="124">
        <f>'C7 Detalle composición'!K113-SUM(K112:N112)</f>
        <v>1612.7734464499999</v>
      </c>
      <c r="P112" s="124">
        <f t="shared" si="1"/>
        <v>3015.7395118899999</v>
      </c>
      <c r="Q112" s="62">
        <f>'[3]C7 Detalle composición'!M112</f>
        <v>2449.9010247200004</v>
      </c>
      <c r="R112" s="91">
        <f>'[3]C7 Detalle composición'!N112</f>
        <v>38.752474381999996</v>
      </c>
    </row>
    <row r="113" spans="1:18" s="51" customFormat="1" x14ac:dyDescent="0.2">
      <c r="A113" s="50" t="s">
        <v>153</v>
      </c>
      <c r="B113" s="50" t="s">
        <v>153</v>
      </c>
      <c r="C113" s="50" t="s">
        <v>153</v>
      </c>
      <c r="D113" s="204" t="s">
        <v>234</v>
      </c>
      <c r="E113" s="204"/>
      <c r="F113" s="204" t="s">
        <v>483</v>
      </c>
      <c r="G113" s="204"/>
      <c r="H113" s="109">
        <f>'[3]C7 Detalle composición'!I113</f>
        <v>0</v>
      </c>
      <c r="I113" s="109">
        <f>'[3]C7 Detalle composición'!J113</f>
        <v>0</v>
      </c>
      <c r="J113" s="109">
        <f>'[3]C7 Detalle composición'!K113</f>
        <v>0</v>
      </c>
      <c r="K113" s="123">
        <f>+'[4]C7 Detalle composición'!K112</f>
        <v>0</v>
      </c>
      <c r="L113" s="124">
        <f>+'[5]C7 Detalle composición'!K112-K113</f>
        <v>1529.345282</v>
      </c>
      <c r="M113" s="124">
        <f>+'[6]C7 Detalle composición'!K113-L113-K113</f>
        <v>2794.4726049999999</v>
      </c>
      <c r="N113" s="124">
        <f>+'[7]C7 Detalle composición'!K113-K113-L113-M113</f>
        <v>1115.867534</v>
      </c>
      <c r="O113" s="124">
        <f>'C7 Detalle composición'!K114-SUM(K113:N113)</f>
        <v>-1967.1261440000003</v>
      </c>
      <c r="P113" s="124">
        <f t="shared" si="1"/>
        <v>3472.5592769999998</v>
      </c>
      <c r="Q113" s="62">
        <f>'[3]C7 Detalle composición'!M113</f>
        <v>-6764.02124</v>
      </c>
      <c r="R113" s="91">
        <f>'[3]C7 Detalle composición'!N113</f>
        <v>0</v>
      </c>
    </row>
    <row r="114" spans="1:18" s="51" customFormat="1" ht="21.75" customHeight="1" x14ac:dyDescent="0.2">
      <c r="A114" s="50" t="s">
        <v>153</v>
      </c>
      <c r="B114" s="50" t="s">
        <v>153</v>
      </c>
      <c r="C114" s="50" t="s">
        <v>153</v>
      </c>
      <c r="D114" s="204" t="s">
        <v>235</v>
      </c>
      <c r="E114" s="204"/>
      <c r="F114" s="204" t="s">
        <v>440</v>
      </c>
      <c r="G114" s="204"/>
      <c r="H114" s="109">
        <f>'[3]C7 Detalle composición'!I114</f>
        <v>4240</v>
      </c>
      <c r="I114" s="109">
        <f>'[3]C7 Detalle composición'!J114</f>
        <v>0</v>
      </c>
      <c r="J114" s="109">
        <f>'[3]C7 Detalle composición'!K114</f>
        <v>4240</v>
      </c>
      <c r="K114" s="123">
        <f>+'[4]C7 Detalle composición'!K113</f>
        <v>0</v>
      </c>
      <c r="L114" s="124">
        <f>+'[5]C7 Detalle composición'!K113-K114</f>
        <v>0</v>
      </c>
      <c r="M114" s="124">
        <f>+'[6]C7 Detalle composición'!K114-L114-K114</f>
        <v>0</v>
      </c>
      <c r="N114" s="124">
        <f>+'[7]C7 Detalle composición'!K114-K114-L114-M114</f>
        <v>0</v>
      </c>
      <c r="O114" s="124">
        <f>'C7 Detalle composición'!K115-SUM(K114:N114)</f>
        <v>0</v>
      </c>
      <c r="P114" s="124">
        <f t="shared" si="1"/>
        <v>0</v>
      </c>
      <c r="Q114" s="62">
        <f>'[3]C7 Detalle composición'!M114</f>
        <v>4240</v>
      </c>
      <c r="R114" s="91">
        <f>'[3]C7 Detalle composición'!N114</f>
        <v>0</v>
      </c>
    </row>
    <row r="115" spans="1:18" s="51" customFormat="1" ht="23.25" customHeight="1" x14ac:dyDescent="0.2">
      <c r="A115" s="50" t="s">
        <v>153</v>
      </c>
      <c r="B115" s="50" t="s">
        <v>153</v>
      </c>
      <c r="C115" s="50" t="s">
        <v>153</v>
      </c>
      <c r="D115" s="204" t="s">
        <v>236</v>
      </c>
      <c r="E115" s="204"/>
      <c r="F115" s="204" t="s">
        <v>441</v>
      </c>
      <c r="G115" s="204"/>
      <c r="H115" s="109">
        <f>'[3]C7 Detalle composición'!I115</f>
        <v>0</v>
      </c>
      <c r="I115" s="109">
        <f>'[3]C7 Detalle composición'!J115</f>
        <v>0</v>
      </c>
      <c r="J115" s="109">
        <f>'[3]C7 Detalle composición'!K115</f>
        <v>0</v>
      </c>
      <c r="K115" s="123">
        <f>+'[4]C7 Detalle composición'!K114</f>
        <v>0</v>
      </c>
      <c r="L115" s="124">
        <f>+'[5]C7 Detalle composición'!K114-K115</f>
        <v>0</v>
      </c>
      <c r="M115" s="124">
        <f>+'[6]C7 Detalle composición'!K115-L115-K115</f>
        <v>0.14754200000000001</v>
      </c>
      <c r="N115" s="124">
        <f>+'[7]C7 Detalle composición'!K115-K115-L115-M115</f>
        <v>40.932268000000001</v>
      </c>
      <c r="O115" s="124">
        <f>'C7 Detalle composición'!K116-SUM(K115:N115)</f>
        <v>-8.7094829999999988</v>
      </c>
      <c r="P115" s="124">
        <f t="shared" si="1"/>
        <v>32.370327000000003</v>
      </c>
      <c r="Q115" s="62">
        <f>'[3]C7 Detalle composición'!M115</f>
        <v>-60.969678999999999</v>
      </c>
      <c r="R115" s="91">
        <f>'[3]C7 Detalle composición'!N115</f>
        <v>0</v>
      </c>
    </row>
    <row r="116" spans="1:18" s="51" customFormat="1" x14ac:dyDescent="0.2">
      <c r="A116" s="50"/>
      <c r="B116" s="50"/>
      <c r="C116" s="50"/>
      <c r="D116" s="204" t="s">
        <v>237</v>
      </c>
      <c r="E116" s="204"/>
      <c r="F116" s="204" t="s">
        <v>408</v>
      </c>
      <c r="G116" s="204"/>
      <c r="H116" s="109">
        <f>'[3]C7 Detalle composición'!I116</f>
        <v>0</v>
      </c>
      <c r="I116" s="109">
        <f>'[3]C7 Detalle composición'!J116</f>
        <v>0</v>
      </c>
      <c r="J116" s="109">
        <f>'[3]C7 Detalle composición'!K116</f>
        <v>0</v>
      </c>
      <c r="K116" s="123">
        <f>+'[4]C7 Detalle composición'!K115</f>
        <v>1.6891149999999999</v>
      </c>
      <c r="L116" s="124">
        <f>+'[5]C7 Detalle composición'!K115-K116</f>
        <v>2.5569439999999997</v>
      </c>
      <c r="M116" s="124">
        <f>+'[6]C7 Detalle composición'!K116-L116-K116</f>
        <v>7.0476680000000007</v>
      </c>
      <c r="N116" s="124">
        <f>+'[7]C7 Detalle composición'!K116-K116-L116-M116</f>
        <v>4.9127000000000018</v>
      </c>
      <c r="O116" s="124">
        <f>'C7 Detalle composición'!K117-SUM(K116:N116)</f>
        <v>-12.164427000000002</v>
      </c>
      <c r="P116" s="124">
        <f t="shared" si="1"/>
        <v>4.0419999999999998</v>
      </c>
      <c r="Q116" s="62">
        <f>'[3]C7 Detalle composición'!M116</f>
        <v>-24.827646000000001</v>
      </c>
      <c r="R116" s="91">
        <f>'[3]C7 Detalle composición'!N116</f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x14ac:dyDescent="0.2">
      <c r="A118" s="213" t="s">
        <v>238</v>
      </c>
      <c r="B118" s="201"/>
      <c r="C118" s="201"/>
      <c r="D118" s="201"/>
      <c r="E118" s="201"/>
      <c r="F118" s="201"/>
      <c r="G118" s="201"/>
      <c r="H118" s="105">
        <f>'[3]C7 Detalle composición'!I118</f>
        <v>27308463.866396002</v>
      </c>
      <c r="I118" s="105">
        <f>'[3]C7 Detalle composición'!J118</f>
        <v>15156.326999999999</v>
      </c>
      <c r="J118" s="105">
        <f>'[3]C7 Detalle composición'!K118</f>
        <v>27323620.193396006</v>
      </c>
      <c r="K118" s="115">
        <f>+'[4]C7 Detalle composición'!K117</f>
        <v>3064474.3884728202</v>
      </c>
      <c r="L118" s="116">
        <f>+'[5]C7 Detalle composición'!K117-K118</f>
        <v>1656261.5588963502</v>
      </c>
      <c r="M118" s="116">
        <f>+'[6]C7 Detalle composición'!K118-L118-K118</f>
        <v>2774906.2695966675</v>
      </c>
      <c r="N118" s="116">
        <f>+'[7]C7 Detalle composición'!K118-K118-L118-M118</f>
        <v>5515934.6235784627</v>
      </c>
      <c r="O118" s="116">
        <f>'C7 Detalle composición'!K120-SUM(K118:N118)</f>
        <v>-6705317.1674081404</v>
      </c>
      <c r="P118" s="116">
        <f t="shared" si="1"/>
        <v>6306259.6731361598</v>
      </c>
      <c r="Q118" s="88">
        <f>'[3]C7 Detalle composición'!M118</f>
        <v>13079436.876881575</v>
      </c>
      <c r="R118" s="89">
        <f>'[3]C7 Detalle composición'!N118</f>
        <v>52.131391139586938</v>
      </c>
    </row>
    <row r="119" spans="1:18" x14ac:dyDescent="0.2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x14ac:dyDescent="0.2">
      <c r="A120" s="202" t="s">
        <v>239</v>
      </c>
      <c r="B120" s="203"/>
      <c r="C120" s="203"/>
      <c r="D120" s="203"/>
      <c r="E120" s="203"/>
      <c r="F120" s="203"/>
      <c r="G120" s="203"/>
      <c r="H120" s="107">
        <f>'[3]C7 Detalle composición'!I120</f>
        <v>13344677.214076003</v>
      </c>
      <c r="I120" s="107">
        <f>'[3]C7 Detalle composición'!J120</f>
        <v>28000</v>
      </c>
      <c r="J120" s="107">
        <f>'[3]C7 Detalle composición'!K120</f>
        <v>13372677.214076003</v>
      </c>
      <c r="K120" s="119">
        <f>+'[4]C7 Detalle composición'!K119</f>
        <v>1690417.8911647103</v>
      </c>
      <c r="L120" s="120">
        <f>+'[5]C7 Detalle composición'!K119-K120</f>
        <v>1097426.4270786499</v>
      </c>
      <c r="M120" s="120">
        <f>+'[6]C7 Detalle composición'!K120-L120-K120</f>
        <v>1593719.9158796193</v>
      </c>
      <c r="N120" s="120">
        <f>+'[7]C7 Detalle composición'!K120-K120-L120-M120</f>
        <v>1126359.8131293906</v>
      </c>
      <c r="O120" s="120">
        <f>'C7 Detalle composición'!K122-SUM(K120:N120)</f>
        <v>-1309470.8348700097</v>
      </c>
      <c r="P120" s="120">
        <f t="shared" si="1"/>
        <v>4198453.2123823604</v>
      </c>
      <c r="Q120" s="44">
        <f>'[3]C7 Detalle composición'!M120</f>
        <v>7234193.0069747623</v>
      </c>
      <c r="R120" s="87">
        <f>'[3]C7 Detalle composición'!N120</f>
        <v>45.903180857756048</v>
      </c>
    </row>
    <row r="121" spans="1:18" x14ac:dyDescent="0.2">
      <c r="A121" s="47" t="s">
        <v>153</v>
      </c>
      <c r="B121" s="47" t="s">
        <v>153</v>
      </c>
      <c r="C121" s="47" t="s">
        <v>240</v>
      </c>
      <c r="D121" s="210" t="s">
        <v>50</v>
      </c>
      <c r="E121" s="209"/>
      <c r="F121" s="209"/>
      <c r="G121" s="209"/>
      <c r="H121" s="109">
        <f>'[3]C7 Detalle composición'!I121</f>
        <v>13344677.214076003</v>
      </c>
      <c r="I121" s="109">
        <f>'[3]C7 Detalle composición'!J121</f>
        <v>28000</v>
      </c>
      <c r="J121" s="109">
        <f>'[3]C7 Detalle composición'!K121</f>
        <v>13372677.214076003</v>
      </c>
      <c r="K121" s="123">
        <f>+'[4]C7 Detalle composición'!K120</f>
        <v>1690417.8911647103</v>
      </c>
      <c r="L121" s="124">
        <f>+'[5]C7 Detalle composición'!K120-K121</f>
        <v>1097426.4270786499</v>
      </c>
      <c r="M121" s="124">
        <f>+'[6]C7 Detalle composición'!K121-L121-K121</f>
        <v>1593719.9158796193</v>
      </c>
      <c r="N121" s="124">
        <f>+'[7]C7 Detalle composición'!K121-K121-L121-M121</f>
        <v>1126359.8131293906</v>
      </c>
      <c r="O121" s="124">
        <f>'C7 Detalle composición'!K123-SUM(K121:N121)</f>
        <v>-1309470.8348700097</v>
      </c>
      <c r="P121" s="124">
        <f t="shared" si="1"/>
        <v>4198453.2123823604</v>
      </c>
      <c r="Q121" s="62">
        <f>'[3]C7 Detalle composición'!M121</f>
        <v>7234193.0069747623</v>
      </c>
      <c r="R121" s="91">
        <f>'[3]C7 Detalle composición'!N121</f>
        <v>45.903180857756048</v>
      </c>
    </row>
    <row r="122" spans="1:18" x14ac:dyDescent="0.2">
      <c r="A122" s="48" t="s">
        <v>153</v>
      </c>
      <c r="B122" s="48" t="s">
        <v>153</v>
      </c>
      <c r="C122" s="211" t="s">
        <v>241</v>
      </c>
      <c r="D122" s="209"/>
      <c r="E122" s="204" t="s">
        <v>285</v>
      </c>
      <c r="F122" s="204"/>
      <c r="G122" s="209"/>
      <c r="H122" s="109">
        <f>'[3]C7 Detalle composición'!I122</f>
        <v>2076230.734439</v>
      </c>
      <c r="I122" s="109">
        <f>'[3]C7 Detalle composición'!J122</f>
        <v>0</v>
      </c>
      <c r="J122" s="109">
        <f>'[3]C7 Detalle composición'!K122</f>
        <v>2076230.734439</v>
      </c>
      <c r="K122" s="123">
        <f>+'[4]C7 Detalle composición'!K121</f>
        <v>436094.75003644999</v>
      </c>
      <c r="L122" s="124">
        <f>+'[5]C7 Detalle composición'!K121-K122</f>
        <v>357062.11619500001</v>
      </c>
      <c r="M122" s="124">
        <f>+'[6]C7 Detalle composición'!K122-L122-K122</f>
        <v>383651.77994106</v>
      </c>
      <c r="N122" s="124">
        <f>+'[7]C7 Detalle composición'!K122-K122-L122-M122</f>
        <v>232089.69545183005</v>
      </c>
      <c r="O122" s="124">
        <f>'C7 Detalle composición'!K124-SUM(K122:N122)</f>
        <v>-506662.95446535002</v>
      </c>
      <c r="P122" s="124">
        <f t="shared" si="1"/>
        <v>902235.38715899002</v>
      </c>
      <c r="Q122" s="62">
        <f>'[3]C7 Detalle composición'!M122</f>
        <v>556010.07245181012</v>
      </c>
      <c r="R122" s="91">
        <f>'[3]C7 Detalle composición'!N122</f>
        <v>73.220217616995981</v>
      </c>
    </row>
    <row r="123" spans="1:18" x14ac:dyDescent="0.2">
      <c r="A123" s="48" t="s">
        <v>153</v>
      </c>
      <c r="B123" s="48" t="s">
        <v>153</v>
      </c>
      <c r="C123" s="211" t="s">
        <v>242</v>
      </c>
      <c r="D123" s="209"/>
      <c r="E123" s="204" t="s">
        <v>404</v>
      </c>
      <c r="F123" s="204"/>
      <c r="G123" s="209"/>
      <c r="H123" s="109">
        <f>'[3]C7 Detalle composición'!I123</f>
        <v>4911782.1020020004</v>
      </c>
      <c r="I123" s="109">
        <f>'[3]C7 Detalle composición'!J123</f>
        <v>0</v>
      </c>
      <c r="J123" s="109">
        <f>'[3]C7 Detalle composición'!K123</f>
        <v>4911782.1020020004</v>
      </c>
      <c r="K123" s="123">
        <f>+'[4]C7 Detalle composición'!K122</f>
        <v>472110.56027552002</v>
      </c>
      <c r="L123" s="124">
        <f>+'[5]C7 Detalle composición'!K122-K123</f>
        <v>389403.41599616007</v>
      </c>
      <c r="M123" s="124">
        <f>+'[6]C7 Detalle composición'!K123-L123-K123</f>
        <v>684977.58997823973</v>
      </c>
      <c r="N123" s="124">
        <f>+'[7]C7 Detalle composición'!K123-K123-L123-M123</f>
        <v>444894.04966391018</v>
      </c>
      <c r="O123" s="124">
        <f>'C7 Detalle composición'!K125-SUM(K123:N123)</f>
        <v>-288698.2219519401</v>
      </c>
      <c r="P123" s="124">
        <f t="shared" si="1"/>
        <v>1702687.3939618899</v>
      </c>
      <c r="Q123" s="62">
        <f>'[3]C7 Detalle composición'!M123</f>
        <v>2652753.1791435904</v>
      </c>
      <c r="R123" s="91">
        <f>'[3]C7 Detalle composición'!N123</f>
        <v>45.992042723915809</v>
      </c>
    </row>
    <row r="124" spans="1:18" ht="11.25" customHeight="1" x14ac:dyDescent="0.2">
      <c r="A124" s="48" t="s">
        <v>153</v>
      </c>
      <c r="B124" s="48" t="s">
        <v>153</v>
      </c>
      <c r="C124" s="211" t="s">
        <v>243</v>
      </c>
      <c r="D124" s="209"/>
      <c r="E124" s="214" t="s">
        <v>405</v>
      </c>
      <c r="F124" s="214"/>
      <c r="G124" s="214"/>
      <c r="H124" s="109">
        <f>'[3]C7 Detalle composición'!I124</f>
        <v>368147.81199800002</v>
      </c>
      <c r="I124" s="109">
        <f>'[3]C7 Detalle composición'!J124</f>
        <v>0</v>
      </c>
      <c r="J124" s="109">
        <f>'[3]C7 Detalle composición'!K124</f>
        <v>368147.81199800002</v>
      </c>
      <c r="K124" s="123">
        <f>+'[4]C7 Detalle composición'!K123</f>
        <v>33158.264268610001</v>
      </c>
      <c r="L124" s="124">
        <f>+'[5]C7 Detalle composición'!K123-K124</f>
        <v>24712.643734999998</v>
      </c>
      <c r="M124" s="124">
        <f>+'[6]C7 Detalle composición'!K124-L124-K124</f>
        <v>40852.462184129996</v>
      </c>
      <c r="N124" s="124">
        <f>+'[7]C7 Detalle composición'!K124-K124-L124-M124</f>
        <v>51098.829985309989</v>
      </c>
      <c r="O124" s="124">
        <f>'C7 Detalle composición'!K126-SUM(K124:N124)</f>
        <v>-62555.260404239991</v>
      </c>
      <c r="P124" s="124">
        <f t="shared" si="1"/>
        <v>87266.93976881</v>
      </c>
      <c r="Q124" s="62">
        <f>'[3]C7 Detalle composición'!M124</f>
        <v>201677.39839536001</v>
      </c>
      <c r="R124" s="91">
        <f>'[3]C7 Detalle composición'!N124</f>
        <v>45.218362890486056</v>
      </c>
    </row>
    <row r="125" spans="1:18" ht="11.25" customHeight="1" x14ac:dyDescent="0.2">
      <c r="A125" s="48" t="s">
        <v>153</v>
      </c>
      <c r="B125" s="48" t="s">
        <v>153</v>
      </c>
      <c r="C125" s="211" t="s">
        <v>244</v>
      </c>
      <c r="D125" s="209"/>
      <c r="E125" s="214" t="s">
        <v>406</v>
      </c>
      <c r="F125" s="214"/>
      <c r="G125" s="214"/>
      <c r="H125" s="109">
        <f>'[3]C7 Detalle composición'!I125</f>
        <v>337605.66850600002</v>
      </c>
      <c r="I125" s="109">
        <f>'[3]C7 Detalle composición'!J125</f>
        <v>0</v>
      </c>
      <c r="J125" s="109">
        <f>'[3]C7 Detalle composición'!K125</f>
        <v>337605.66850600002</v>
      </c>
      <c r="K125" s="123">
        <f>+'[4]C7 Detalle composición'!K124</f>
        <v>89071.177581280004</v>
      </c>
      <c r="L125" s="124">
        <f>+'[5]C7 Detalle composición'!K124-K125</f>
        <v>14978.845230509993</v>
      </c>
      <c r="M125" s="124">
        <f>+'[6]C7 Detalle composición'!K125-L125-K125</f>
        <v>35209.001554740011</v>
      </c>
      <c r="N125" s="124">
        <f>+'[7]C7 Detalle composición'!K125-K125-L125-M125</f>
        <v>12994.488227010006</v>
      </c>
      <c r="O125" s="124">
        <f>'C7 Detalle composición'!K127-SUM(K125:N125)</f>
        <v>22846.194179129991</v>
      </c>
      <c r="P125" s="124">
        <f t="shared" si="1"/>
        <v>175099.70677267</v>
      </c>
      <c r="Q125" s="62">
        <f>'[3]C7 Detalle composición'!M125</f>
        <v>135801.25963161001</v>
      </c>
      <c r="R125" s="91">
        <f>'[3]C7 Detalle composición'!N125</f>
        <v>59.775183801691256</v>
      </c>
    </row>
    <row r="126" spans="1:18" ht="11.25" customHeight="1" x14ac:dyDescent="0.2">
      <c r="A126" s="48" t="s">
        <v>153</v>
      </c>
      <c r="B126" s="48" t="s">
        <v>153</v>
      </c>
      <c r="C126" s="211" t="s">
        <v>245</v>
      </c>
      <c r="D126" s="209"/>
      <c r="E126" s="214" t="s">
        <v>407</v>
      </c>
      <c r="F126" s="214"/>
      <c r="G126" s="214"/>
      <c r="H126" s="109">
        <f>'[3]C7 Detalle composición'!I126</f>
        <v>4383847.7156260004</v>
      </c>
      <c r="I126" s="109">
        <f>'[3]C7 Detalle composición'!J126</f>
        <v>0</v>
      </c>
      <c r="J126" s="109">
        <f>'[3]C7 Detalle composición'!K126</f>
        <v>4383847.7156260004</v>
      </c>
      <c r="K126" s="123">
        <f>+'[4]C7 Detalle composición'!K125</f>
        <v>645188.4359876801</v>
      </c>
      <c r="L126" s="124">
        <f>+'[5]C7 Detalle composición'!K125-K126</f>
        <v>210396.35902368987</v>
      </c>
      <c r="M126" s="124">
        <f>+'[6]C7 Detalle composición'!K126-L126-K126</f>
        <v>373218.94164910004</v>
      </c>
      <c r="N126" s="124">
        <f>+'[7]C7 Detalle composición'!K126-K126-L126-M126</f>
        <v>252872.19505136996</v>
      </c>
      <c r="O126" s="124">
        <f>'C7 Detalle composición'!K128-SUM(K126:N126)</f>
        <v>-425572.63329548994</v>
      </c>
      <c r="P126" s="124">
        <f t="shared" si="1"/>
        <v>1056103.29841635</v>
      </c>
      <c r="Q126" s="62">
        <f>'[3]C7 Detalle composición'!M126</f>
        <v>2752150.3375125704</v>
      </c>
      <c r="R126" s="91">
        <f>'[3]C7 Detalle composición'!N126</f>
        <v>37.220667412723493</v>
      </c>
    </row>
    <row r="127" spans="1:18" x14ac:dyDescent="0.2">
      <c r="A127" s="48" t="s">
        <v>153</v>
      </c>
      <c r="B127" s="48" t="s">
        <v>153</v>
      </c>
      <c r="C127" s="211" t="s">
        <v>246</v>
      </c>
      <c r="D127" s="209"/>
      <c r="E127" s="204" t="s">
        <v>286</v>
      </c>
      <c r="F127" s="204"/>
      <c r="G127" s="209"/>
      <c r="H127" s="109">
        <f>'[3]C7 Detalle composición'!I127</f>
        <v>1267063.181505</v>
      </c>
      <c r="I127" s="109">
        <f>'[3]C7 Detalle composición'!J127</f>
        <v>28000</v>
      </c>
      <c r="J127" s="109">
        <f>'[3]C7 Detalle composición'!K127</f>
        <v>1295063.181505</v>
      </c>
      <c r="K127" s="123">
        <f>+'[4]C7 Detalle composición'!K126</f>
        <v>14794.70301517</v>
      </c>
      <c r="L127" s="124">
        <f>+'[5]C7 Detalle composición'!K126-K127</f>
        <v>100873.04689829001</v>
      </c>
      <c r="M127" s="124">
        <f>+'[6]C7 Detalle composición'!K127-L127-K127</f>
        <v>75810.140572349992</v>
      </c>
      <c r="N127" s="124">
        <f>+'[7]C7 Detalle composición'!K127-K127-L127-M127</f>
        <v>132410.55474996002</v>
      </c>
      <c r="O127" s="124">
        <f>'C7 Detalle composición'!K129-SUM(K127:N127)</f>
        <v>-48827.958932120004</v>
      </c>
      <c r="P127" s="124">
        <f t="shared" si="1"/>
        <v>275060.48630365002</v>
      </c>
      <c r="Q127" s="62">
        <f>'[3]C7 Detalle composición'!M127</f>
        <v>935800.75983981998</v>
      </c>
      <c r="R127" s="91">
        <f>'[3]C7 Detalle composición'!N127</f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x14ac:dyDescent="0.2">
      <c r="A129" s="202" t="s">
        <v>247</v>
      </c>
      <c r="B129" s="203"/>
      <c r="C129" s="203"/>
      <c r="D129" s="203"/>
      <c r="E129" s="203"/>
      <c r="F129" s="203"/>
      <c r="G129" s="203"/>
      <c r="H129" s="107">
        <f>'[3]C7 Detalle composición'!I129</f>
        <v>7033412.5903480016</v>
      </c>
      <c r="I129" s="107">
        <f>'[3]C7 Detalle composición'!J129</f>
        <v>-12843.673000000001</v>
      </c>
      <c r="J129" s="107">
        <f>'[3]C7 Detalle composición'!K129</f>
        <v>7020568.9173480021</v>
      </c>
      <c r="K129" s="119">
        <f>+'[4]C7 Detalle composición'!K128</f>
        <v>635066.39376820996</v>
      </c>
      <c r="L129" s="120">
        <f>+'[5]C7 Detalle composición'!K128-K129</f>
        <v>59314.447819320019</v>
      </c>
      <c r="M129" s="120">
        <f>+'[6]C7 Detalle composición'!K129-L129-K129</f>
        <v>560327.44133231975</v>
      </c>
      <c r="N129" s="120">
        <f>+'[7]C7 Detalle composición'!K129-K129-L129-M129</f>
        <v>3657667.0326451603</v>
      </c>
      <c r="O129" s="120">
        <f>'C7 Detalle composición'!K131-SUM(K129:N129)</f>
        <v>-4542215.3993056808</v>
      </c>
      <c r="P129" s="120">
        <f t="shared" si="1"/>
        <v>370159.91625932977</v>
      </c>
      <c r="Q129" s="44">
        <f>'[3]C7 Detalle composición'!M129</f>
        <v>1985905.8359619128</v>
      </c>
      <c r="R129" s="87">
        <f>'[3]C7 Detalle composición'!N129</f>
        <v>71.713035519746995</v>
      </c>
    </row>
    <row r="130" spans="1:18" x14ac:dyDescent="0.2">
      <c r="A130" s="47" t="s">
        <v>153</v>
      </c>
      <c r="B130" s="47" t="s">
        <v>153</v>
      </c>
      <c r="C130" s="47" t="s">
        <v>248</v>
      </c>
      <c r="D130" s="210" t="s">
        <v>396</v>
      </c>
      <c r="E130" s="209"/>
      <c r="F130" s="209"/>
      <c r="G130" s="209"/>
      <c r="H130" s="109">
        <f>'[3]C7 Detalle composición'!I130</f>
        <v>1954.4598000000001</v>
      </c>
      <c r="I130" s="109">
        <f>'[3]C7 Detalle composición'!J130</f>
        <v>0</v>
      </c>
      <c r="J130" s="109">
        <f>'[3]C7 Detalle composición'!K130</f>
        <v>1954.4598000000001</v>
      </c>
      <c r="K130" s="123">
        <f>+'[4]C7 Detalle composición'!K129</f>
        <v>0</v>
      </c>
      <c r="L130" s="124">
        <f>+'[5]C7 Detalle composición'!K129-K130</f>
        <v>0</v>
      </c>
      <c r="M130" s="124">
        <f>+'[6]C7 Detalle composición'!K130-L130-K130</f>
        <v>6726.0297636000005</v>
      </c>
      <c r="N130" s="124">
        <f>+'[7]C7 Detalle composición'!K130-K130-L130-M130</f>
        <v>7.6097859999999855</v>
      </c>
      <c r="O130" s="124">
        <f>'C7 Detalle composición'!K132-SUM(K130:N130)</f>
        <v>-3569.9943878500003</v>
      </c>
      <c r="P130" s="124">
        <f t="shared" si="1"/>
        <v>3163.6451617500002</v>
      </c>
      <c r="Q130" s="62">
        <f>'[3]C7 Detalle composición'!M130</f>
        <v>-4779.1797495999999</v>
      </c>
      <c r="R130" s="91">
        <f>'[3]C7 Detalle composición'!N130</f>
        <v>344.5268891997676</v>
      </c>
    </row>
    <row r="131" spans="1:18" x14ac:dyDescent="0.2">
      <c r="A131" s="47" t="s">
        <v>153</v>
      </c>
      <c r="B131" s="47" t="s">
        <v>153</v>
      </c>
      <c r="C131" s="47" t="s">
        <v>249</v>
      </c>
      <c r="D131" s="210" t="s">
        <v>287</v>
      </c>
      <c r="E131" s="209"/>
      <c r="F131" s="209"/>
      <c r="G131" s="209"/>
      <c r="H131" s="109">
        <f>'[3]C7 Detalle composición'!I131</f>
        <v>6480674.3762720004</v>
      </c>
      <c r="I131" s="109">
        <f>'[3]C7 Detalle composición'!J131</f>
        <v>0</v>
      </c>
      <c r="J131" s="109">
        <f>'[3]C7 Detalle composición'!K131</f>
        <v>6480674.3762720004</v>
      </c>
      <c r="K131" s="123">
        <f>+'[4]C7 Detalle composición'!K130</f>
        <v>521085.21613199997</v>
      </c>
      <c r="L131" s="124">
        <f>+'[5]C7 Detalle composición'!K130-K131</f>
        <v>1807.8888526700321</v>
      </c>
      <c r="M131" s="124">
        <f>+'[6]C7 Detalle composición'!K131-L131-K131</f>
        <v>462903.60862073011</v>
      </c>
      <c r="N131" s="124">
        <f>+'[7]C7 Detalle composición'!K131-K131-L131-M131</f>
        <v>3566607.2459538998</v>
      </c>
      <c r="O131" s="124">
        <f>'C7 Detalle composición'!K133-SUM(K131:N131)</f>
        <v>-4363342.5855936697</v>
      </c>
      <c r="P131" s="124">
        <f t="shared" si="1"/>
        <v>189061.37396563031</v>
      </c>
      <c r="Q131" s="62">
        <f>'[3]C7 Detalle composición'!M131</f>
        <v>1900654.3323997008</v>
      </c>
      <c r="R131" s="91">
        <f>'[3]C7 Detalle composición'!N131</f>
        <v>70.671966803969411</v>
      </c>
    </row>
    <row r="132" spans="1:18" x14ac:dyDescent="0.2">
      <c r="A132" s="47" t="s">
        <v>153</v>
      </c>
      <c r="B132" s="47" t="s">
        <v>153</v>
      </c>
      <c r="C132" s="47" t="s">
        <v>250</v>
      </c>
      <c r="D132" s="210" t="s">
        <v>397</v>
      </c>
      <c r="E132" s="209"/>
      <c r="F132" s="209"/>
      <c r="G132" s="209"/>
      <c r="H132" s="109">
        <f>'[3]C7 Detalle composición'!I132</f>
        <v>430.09899999999999</v>
      </c>
      <c r="I132" s="109">
        <f>'[3]C7 Detalle composición'!J132</f>
        <v>0</v>
      </c>
      <c r="J132" s="109">
        <f>'[3]C7 Detalle composición'!K132</f>
        <v>430.09899999999999</v>
      </c>
      <c r="K132" s="123">
        <f>+'[4]C7 Detalle composición'!K131</f>
        <v>0</v>
      </c>
      <c r="L132" s="124">
        <f>+'[5]C7 Detalle composición'!K131-K132</f>
        <v>37.875796000000001</v>
      </c>
      <c r="M132" s="124">
        <f>+'[6]C7 Detalle composición'!K132-L132-K132</f>
        <v>18.443322999999999</v>
      </c>
      <c r="N132" s="124">
        <f>+'[7]C7 Detalle composición'!K132-K132-L132-M132</f>
        <v>0.16811299999999818</v>
      </c>
      <c r="O132" s="124">
        <f>'C7 Detalle composición'!K134-SUM(K132:N132)</f>
        <v>-55.63257943</v>
      </c>
      <c r="P132" s="124">
        <f t="shared" si="1"/>
        <v>0.85465256999999895</v>
      </c>
      <c r="Q132" s="62">
        <f>'[3]C7 Detalle composición'!M132</f>
        <v>373.61176799999998</v>
      </c>
      <c r="R132" s="91">
        <f>'[3]C7 Detalle composición'!N132</f>
        <v>13.133541812466431</v>
      </c>
    </row>
    <row r="133" spans="1:18" x14ac:dyDescent="0.2">
      <c r="A133" s="47" t="s">
        <v>153</v>
      </c>
      <c r="B133" s="47" t="s">
        <v>153</v>
      </c>
      <c r="C133" s="47" t="s">
        <v>251</v>
      </c>
      <c r="D133" s="210" t="s">
        <v>288</v>
      </c>
      <c r="E133" s="209"/>
      <c r="F133" s="209"/>
      <c r="G133" s="209"/>
      <c r="H133" s="109">
        <f>'[3]C7 Detalle composición'!I133</f>
        <v>180982.199108</v>
      </c>
      <c r="I133" s="109">
        <f>'[3]C7 Detalle composición'!J133</f>
        <v>0</v>
      </c>
      <c r="J133" s="109">
        <f>'[3]C7 Detalle composición'!K133</f>
        <v>180982.199108</v>
      </c>
      <c r="K133" s="123">
        <f>+'[4]C7 Detalle composición'!K132</f>
        <v>12584.008136660001</v>
      </c>
      <c r="L133" s="124">
        <f>+'[5]C7 Detalle composición'!K132-K133</f>
        <v>31174.033986399998</v>
      </c>
      <c r="M133" s="124">
        <f>+'[6]C7 Detalle composición'!K133-L133-K133</f>
        <v>40178.073684139999</v>
      </c>
      <c r="N133" s="124">
        <f>+'[7]C7 Detalle composición'!K133-K133-L133-M133</f>
        <v>61159.621480449998</v>
      </c>
      <c r="O133" s="124">
        <f>'C7 Detalle composición'!K135-SUM(K133:N133)</f>
        <v>-68018.419523329998</v>
      </c>
      <c r="P133" s="124">
        <f t="shared" si="1"/>
        <v>77077.317764320003</v>
      </c>
      <c r="Q133" s="62">
        <f>'[3]C7 Detalle composición'!M133</f>
        <v>-3306.7076149299974</v>
      </c>
      <c r="R133" s="91">
        <f>'[3]C7 Detalle composición'!N133</f>
        <v>101.82708997416742</v>
      </c>
    </row>
    <row r="134" spans="1:18" x14ac:dyDescent="0.2">
      <c r="A134" s="47" t="s">
        <v>153</v>
      </c>
      <c r="B134" s="47" t="s">
        <v>153</v>
      </c>
      <c r="C134" s="47" t="s">
        <v>252</v>
      </c>
      <c r="D134" s="210" t="s">
        <v>398</v>
      </c>
      <c r="E134" s="209"/>
      <c r="F134" s="209"/>
      <c r="G134" s="209"/>
      <c r="H134" s="109">
        <f>'[3]C7 Detalle composición'!I134</f>
        <v>0</v>
      </c>
      <c r="I134" s="109">
        <f>'[3]C7 Detalle composición'!J134</f>
        <v>0</v>
      </c>
      <c r="J134" s="109">
        <f>'[3]C7 Detalle composición'!K134</f>
        <v>0</v>
      </c>
      <c r="K134" s="123">
        <f>+'[4]C7 Detalle composición'!K133</f>
        <v>0</v>
      </c>
      <c r="L134" s="124">
        <f>+'[5]C7 Detalle composición'!K133-K134</f>
        <v>0</v>
      </c>
      <c r="M134" s="124">
        <f>+'[6]C7 Detalle composición'!K134-L134-K134</f>
        <v>0</v>
      </c>
      <c r="N134" s="124">
        <f>+'[7]C7 Detalle composición'!K134-K134-L134-M134</f>
        <v>0</v>
      </c>
      <c r="O134" s="124">
        <f>'C7 Detalle composición'!K137-SUM(K134:N134)</f>
        <v>0</v>
      </c>
      <c r="P134" s="124">
        <f t="shared" si="1"/>
        <v>0</v>
      </c>
      <c r="Q134" s="62">
        <f>'[3]C7 Detalle composición'!M134</f>
        <v>0</v>
      </c>
      <c r="R134" s="91">
        <f>'[3]C7 Detalle composición'!N134</f>
        <v>0</v>
      </c>
    </row>
    <row r="135" spans="1:18" x14ac:dyDescent="0.2">
      <c r="A135" s="47" t="s">
        <v>153</v>
      </c>
      <c r="B135" s="47" t="s">
        <v>153</v>
      </c>
      <c r="C135" s="47" t="s">
        <v>253</v>
      </c>
      <c r="D135" s="210" t="s">
        <v>399</v>
      </c>
      <c r="E135" s="209"/>
      <c r="F135" s="209"/>
      <c r="G135" s="209"/>
      <c r="H135" s="109">
        <f>'[3]C7 Detalle composición'!I135</f>
        <v>98725.678365</v>
      </c>
      <c r="I135" s="109">
        <f>'[3]C7 Detalle composición'!J135</f>
        <v>-12843.673000000001</v>
      </c>
      <c r="J135" s="109">
        <f>'[3]C7 Detalle composición'!K135</f>
        <v>85882.005365000005</v>
      </c>
      <c r="K135" s="123">
        <f>+'[4]C7 Detalle composición'!K134</f>
        <v>81.411974999999998</v>
      </c>
      <c r="L135" s="124">
        <f>+'[5]C7 Detalle composición'!K134-K135</f>
        <v>1766.7946010000001</v>
      </c>
      <c r="M135" s="124">
        <f>+'[6]C7 Detalle composición'!K135-L135-K135</f>
        <v>6239.2481125000004</v>
      </c>
      <c r="N135" s="124">
        <f>+'[7]C7 Detalle composición'!K135-K135-L135-M135</f>
        <v>0.19957200000044395</v>
      </c>
      <c r="O135" s="124">
        <f>'C7 Detalle composición'!K138-SUM(K135:N135)</f>
        <v>-8087.2542605000008</v>
      </c>
      <c r="P135" s="124">
        <f t="shared" si="1"/>
        <v>0.3999999999996362</v>
      </c>
      <c r="Q135" s="62">
        <f>'[3]C7 Detalle composición'!M135</f>
        <v>77794.151104500008</v>
      </c>
      <c r="R135" s="91">
        <f>'[3]C7 Detalle composición'!N135</f>
        <v>9.4174026632546379</v>
      </c>
    </row>
    <row r="136" spans="1:18" x14ac:dyDescent="0.2">
      <c r="A136" s="47" t="s">
        <v>153</v>
      </c>
      <c r="B136" s="47" t="s">
        <v>153</v>
      </c>
      <c r="C136" s="47" t="s">
        <v>254</v>
      </c>
      <c r="D136" s="210" t="s">
        <v>400</v>
      </c>
      <c r="E136" s="209"/>
      <c r="F136" s="209"/>
      <c r="G136" s="209"/>
      <c r="H136" s="109">
        <f>'[3]C7 Detalle composición'!I136</f>
        <v>188233.21013299999</v>
      </c>
      <c r="I136" s="109">
        <f>'[3]C7 Detalle composición'!J136</f>
        <v>0</v>
      </c>
      <c r="J136" s="109">
        <f>'[3]C7 Detalle composición'!K136</f>
        <v>188233.21013299999</v>
      </c>
      <c r="K136" s="123">
        <f>+'[4]C7 Detalle composición'!K135</f>
        <v>12028.96006652</v>
      </c>
      <c r="L136" s="124">
        <f>+'[5]C7 Detalle composición'!K135-K136</f>
        <v>10116.848491399998</v>
      </c>
      <c r="M136" s="124">
        <f>+'[6]C7 Detalle composición'!K136-L136-K136</f>
        <v>27835.232285900005</v>
      </c>
      <c r="N136" s="124">
        <f>+'[7]C7 Detalle composición'!K136-K136-L136-M136</f>
        <v>12065.882629029998</v>
      </c>
      <c r="O136" s="124">
        <f>'C7 Detalle composición'!K139-SUM(K136:N136)</f>
        <v>5667.6449772199994</v>
      </c>
      <c r="P136" s="124">
        <f t="shared" si="1"/>
        <v>67714.568450070001</v>
      </c>
      <c r="Q136" s="62">
        <f>'[3]C7 Detalle composición'!M136</f>
        <v>87571.580325879986</v>
      </c>
      <c r="R136" s="91">
        <f>'[3]C7 Detalle composición'!N136</f>
        <v>53.477082888824711</v>
      </c>
    </row>
    <row r="137" spans="1:18" x14ac:dyDescent="0.2">
      <c r="A137" s="47" t="s">
        <v>153</v>
      </c>
      <c r="B137" s="47" t="s">
        <v>153</v>
      </c>
      <c r="C137" s="47" t="s">
        <v>255</v>
      </c>
      <c r="D137" s="210" t="s">
        <v>401</v>
      </c>
      <c r="E137" s="209"/>
      <c r="F137" s="209"/>
      <c r="G137" s="209"/>
      <c r="H137" s="109">
        <f>'[3]C7 Detalle composición'!I137</f>
        <v>28804.349391</v>
      </c>
      <c r="I137" s="109">
        <f>'[3]C7 Detalle composición'!J137</f>
        <v>0</v>
      </c>
      <c r="J137" s="109">
        <f>'[3]C7 Detalle composición'!K137</f>
        <v>28804.349391</v>
      </c>
      <c r="K137" s="123">
        <f>+'[4]C7 Detalle composición'!K136</f>
        <v>0</v>
      </c>
      <c r="L137" s="124">
        <f>+'[5]C7 Detalle composición'!K136-K137</f>
        <v>0</v>
      </c>
      <c r="M137" s="124">
        <f>+'[6]C7 Detalle composición'!K137-L137-K137</f>
        <v>0</v>
      </c>
      <c r="N137" s="124">
        <f>+'[7]C7 Detalle composición'!K137-K137-L137-M137</f>
        <v>9250.8306830000001</v>
      </c>
      <c r="O137" s="124">
        <f>'C7 Detalle composición'!K140-SUM(K137:N137)</f>
        <v>-4120.2250860000004</v>
      </c>
      <c r="P137" s="124">
        <f t="shared" si="1"/>
        <v>5130.6055969999998</v>
      </c>
      <c r="Q137" s="62">
        <f>'[3]C7 Detalle composición'!M137</f>
        <v>19553.518708</v>
      </c>
      <c r="R137" s="91">
        <f>'[3]C7 Detalle composición'!N137</f>
        <v>32.116089682936732</v>
      </c>
    </row>
    <row r="138" spans="1:18" x14ac:dyDescent="0.2">
      <c r="A138" s="47" t="s">
        <v>153</v>
      </c>
      <c r="B138" s="47" t="s">
        <v>153</v>
      </c>
      <c r="C138" s="47" t="s">
        <v>256</v>
      </c>
      <c r="D138" s="210" t="s">
        <v>402</v>
      </c>
      <c r="E138" s="209"/>
      <c r="F138" s="209"/>
      <c r="G138" s="209"/>
      <c r="H138" s="109">
        <f>'[3]C7 Detalle composición'!I138</f>
        <v>5600</v>
      </c>
      <c r="I138" s="109">
        <f>'[3]C7 Detalle composición'!J138</f>
        <v>0</v>
      </c>
      <c r="J138" s="109">
        <f>'[3]C7 Detalle composición'!K138</f>
        <v>5600</v>
      </c>
      <c r="K138" s="123">
        <f>+'[4]C7 Detalle composición'!K137</f>
        <v>360.45238162999999</v>
      </c>
      <c r="L138" s="124">
        <f>+'[5]C7 Detalle composición'!K137-K138</f>
        <v>200.21490060000008</v>
      </c>
      <c r="M138" s="124">
        <f>+'[6]C7 Detalle composición'!K138-L138-K138</f>
        <v>1420.24472743</v>
      </c>
      <c r="N138" s="124">
        <f>+'[7]C7 Detalle composición'!K138-K138-L138-M138</f>
        <v>393.20454922999966</v>
      </c>
      <c r="O138" s="124">
        <f>'C7 Detalle composición'!K141-SUM(K138:N138)</f>
        <v>11024.034440430001</v>
      </c>
      <c r="P138" s="124">
        <f t="shared" si="1"/>
        <v>13398.150999320002</v>
      </c>
      <c r="Q138" s="62">
        <f>'[3]C7 Detalle composición'!M138</f>
        <v>-7564.4346428200006</v>
      </c>
      <c r="R138" s="91">
        <f>'[3]C7 Detalle composición'!N138</f>
        <v>235.07919005035714</v>
      </c>
    </row>
    <row r="139" spans="1:18" x14ac:dyDescent="0.2">
      <c r="A139" s="47" t="s">
        <v>153</v>
      </c>
      <c r="B139" s="47" t="s">
        <v>153</v>
      </c>
      <c r="C139" s="47" t="s">
        <v>257</v>
      </c>
      <c r="D139" s="210" t="s">
        <v>403</v>
      </c>
      <c r="E139" s="209"/>
      <c r="F139" s="209"/>
      <c r="G139" s="209"/>
      <c r="H139" s="109">
        <f>'[3]C7 Detalle composición'!I139</f>
        <v>48008.218279000001</v>
      </c>
      <c r="I139" s="109">
        <f>'[3]C7 Detalle composición'!J139</f>
        <v>0</v>
      </c>
      <c r="J139" s="109">
        <f>'[3]C7 Detalle composición'!K139</f>
        <v>48008.218279000001</v>
      </c>
      <c r="K139" s="123">
        <f>+'[4]C7 Detalle composición'!K138</f>
        <v>88926.345076400001</v>
      </c>
      <c r="L139" s="124">
        <f>+'[5]C7 Detalle composición'!K138-K139</f>
        <v>14210.791191249999</v>
      </c>
      <c r="M139" s="124">
        <f>+'[6]C7 Detalle composición'!K139-L139-K139</f>
        <v>15006.560815019999</v>
      </c>
      <c r="N139" s="124">
        <f>+'[7]C7 Detalle composición'!K139-K139-L139-M139</f>
        <v>8182.2698785499961</v>
      </c>
      <c r="O139" s="124">
        <f>'C7 Detalle composición'!K142-SUM(K139:N139)</f>
        <v>-111712.96729254999</v>
      </c>
      <c r="P139" s="124">
        <f t="shared" si="1"/>
        <v>14612.999668670003</v>
      </c>
      <c r="Q139" s="62">
        <f>'[3]C7 Detalle composición'!M139</f>
        <v>-84391.03633682002</v>
      </c>
      <c r="R139" s="91">
        <f>'[3]C7 Detalle composición'!N139</f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x14ac:dyDescent="0.2">
      <c r="A141" s="202" t="s">
        <v>267</v>
      </c>
      <c r="B141" s="215"/>
      <c r="C141" s="215"/>
      <c r="D141" s="215"/>
      <c r="E141" s="215"/>
      <c r="F141" s="215"/>
      <c r="G141" s="215"/>
      <c r="H141" s="107">
        <f>'[3]C7 Detalle composición'!I141</f>
        <v>973436.411295</v>
      </c>
      <c r="I141" s="107">
        <f>'[3]C7 Detalle composición'!J141</f>
        <v>0</v>
      </c>
      <c r="J141" s="107">
        <f>'[3]C7 Detalle composición'!K141</f>
        <v>973436.411295</v>
      </c>
      <c r="K141" s="119">
        <f>+'[4]C7 Detalle composición'!K140</f>
        <v>331060.57427345001</v>
      </c>
      <c r="L141" s="120">
        <f>+'[5]C7 Detalle composición'!K140-K141</f>
        <v>57917.013944820035</v>
      </c>
      <c r="M141" s="120">
        <f>+'[6]C7 Detalle composición'!K141-L141-K141</f>
        <v>122754.57479261997</v>
      </c>
      <c r="N141" s="120">
        <f>+'[7]C7 Detalle composición'!K141-K141-L141-M141</f>
        <v>234481.67387999</v>
      </c>
      <c r="O141" s="120">
        <f>'C7 Detalle composición'!K144-SUM(K141:N141)</f>
        <v>-454333.59797882003</v>
      </c>
      <c r="P141" s="120">
        <f t="shared" ref="P141:P161" si="2">SUM(K141:O141)</f>
        <v>291880.23891205998</v>
      </c>
      <c r="Q141" s="44">
        <f>'[3]C7 Detalle composición'!M141</f>
        <v>165848.25098253007</v>
      </c>
      <c r="R141" s="87">
        <f>'[3]C7 Detalle composición'!N141</f>
        <v>82.962600426883995</v>
      </c>
    </row>
    <row r="142" spans="1:18" x14ac:dyDescent="0.2">
      <c r="A142" s="46"/>
      <c r="B142" s="59"/>
      <c r="C142" s="80" t="s">
        <v>303</v>
      </c>
      <c r="D142" s="81" t="s">
        <v>304</v>
      </c>
      <c r="E142" s="59"/>
      <c r="F142" s="59"/>
      <c r="G142" s="59"/>
      <c r="H142" s="109">
        <f>'[3]C7 Detalle composición'!I142</f>
        <v>66187.472034000006</v>
      </c>
      <c r="I142" s="109">
        <f>'[3]C7 Detalle composición'!J142</f>
        <v>0</v>
      </c>
      <c r="J142" s="109">
        <f>'[3]C7 Detalle composición'!K142</f>
        <v>66187.472034000006</v>
      </c>
      <c r="K142" s="123">
        <f>+'[4]C7 Detalle composición'!K141</f>
        <v>11045.55025846</v>
      </c>
      <c r="L142" s="124">
        <f>+'[5]C7 Detalle composición'!K141-K142</f>
        <v>557.11612449999848</v>
      </c>
      <c r="M142" s="124">
        <f>+'[6]C7 Detalle composición'!K142-L142-K142</f>
        <v>937.47752057000253</v>
      </c>
      <c r="N142" s="124">
        <f>+'[7]C7 Detalle composición'!K142-K142-L142-M142</f>
        <v>159025.57302839999</v>
      </c>
      <c r="O142" s="124">
        <f>'C7 Detalle composición'!K145-SUM(K142:N142)</f>
        <v>-168763.93135120999</v>
      </c>
      <c r="P142" s="124">
        <f t="shared" si="2"/>
        <v>2801.7855807199958</v>
      </c>
      <c r="Q142" s="62">
        <f>'[3]C7 Detalle composición'!M142</f>
        <v>-106228.02885648</v>
      </c>
      <c r="R142" s="91">
        <f>'[3]C7 Detalle composición'!N142</f>
        <v>260.49567326262508</v>
      </c>
    </row>
    <row r="143" spans="1:18" x14ac:dyDescent="0.2">
      <c r="A143" s="46"/>
      <c r="B143" s="59"/>
      <c r="C143" s="80" t="s">
        <v>305</v>
      </c>
      <c r="D143" s="81" t="s">
        <v>306</v>
      </c>
      <c r="E143" s="59"/>
      <c r="F143" s="59"/>
      <c r="G143" s="59"/>
      <c r="H143" s="109">
        <f>'[3]C7 Detalle composición'!I143</f>
        <v>319198.06308699999</v>
      </c>
      <c r="I143" s="109">
        <f>'[3]C7 Detalle composición'!J143</f>
        <v>0</v>
      </c>
      <c r="J143" s="109">
        <f>'[3]C7 Detalle composición'!K143</f>
        <v>319198.06308699999</v>
      </c>
      <c r="K143" s="123">
        <f>+'[4]C7 Detalle composición'!K142</f>
        <v>144838.83612639998</v>
      </c>
      <c r="L143" s="124">
        <f>+'[5]C7 Detalle composición'!K142-K143</f>
        <v>21699.495267999999</v>
      </c>
      <c r="M143" s="124">
        <f>+'[6]C7 Detalle composición'!K143-L143-K143</f>
        <v>23927.497382600006</v>
      </c>
      <c r="N143" s="124">
        <f>+'[7]C7 Detalle composición'!K143-K143-L143-M143</f>
        <v>27434.782395600021</v>
      </c>
      <c r="O143" s="124">
        <f>'C7 Detalle composición'!K146-SUM(K143:N143)</f>
        <v>-109478.87678060001</v>
      </c>
      <c r="P143" s="124">
        <f t="shared" si="2"/>
        <v>108421.734392</v>
      </c>
      <c r="Q143" s="62">
        <f>'[3]C7 Detalle composición'!M143</f>
        <v>77418.555203999975</v>
      </c>
      <c r="R143" s="91">
        <f>'[3]C7 Detalle composición'!N143</f>
        <v>75.745919491090731</v>
      </c>
    </row>
    <row r="144" spans="1:18" x14ac:dyDescent="0.2">
      <c r="A144" s="46"/>
      <c r="B144" s="59"/>
      <c r="C144" s="80" t="s">
        <v>307</v>
      </c>
      <c r="D144" s="81" t="s">
        <v>308</v>
      </c>
      <c r="E144" s="59"/>
      <c r="F144" s="59"/>
      <c r="G144" s="59"/>
      <c r="H144" s="109">
        <f>'[3]C7 Detalle composición'!I144</f>
        <v>0</v>
      </c>
      <c r="I144" s="109">
        <f>'[3]C7 Detalle composición'!J144</f>
        <v>0</v>
      </c>
      <c r="J144" s="109">
        <f>'[3]C7 Detalle composición'!K144</f>
        <v>0</v>
      </c>
      <c r="K144" s="123">
        <f>+'[4]C7 Detalle composición'!K143</f>
        <v>14315.22258994</v>
      </c>
      <c r="L144" s="124">
        <f>+'[5]C7 Detalle composición'!K143-K144</f>
        <v>13467.429096019998</v>
      </c>
      <c r="M144" s="124">
        <f>+'[6]C7 Detalle composición'!K144-L144-K144</f>
        <v>59023.871196429995</v>
      </c>
      <c r="N144" s="124">
        <f>+'[7]C7 Detalle composición'!K144-K144-L144-M144</f>
        <v>12385.940351009987</v>
      </c>
      <c r="O144" s="124">
        <f>'C7 Detalle composición'!K147-SUM(K144:N144)</f>
        <v>-7518.9210129799903</v>
      </c>
      <c r="P144" s="124">
        <f t="shared" si="2"/>
        <v>91673.54222042</v>
      </c>
      <c r="Q144" s="62">
        <f>'[3]C7 Detalle composición'!M144</f>
        <v>-99192.463233399991</v>
      </c>
      <c r="R144" s="91">
        <f>'[3]C7 Detalle composición'!N144</f>
        <v>0</v>
      </c>
    </row>
    <row r="145" spans="1:18" x14ac:dyDescent="0.2">
      <c r="A145" s="46"/>
      <c r="B145" s="59"/>
      <c r="C145" s="80" t="s">
        <v>309</v>
      </c>
      <c r="D145" s="81" t="s">
        <v>310</v>
      </c>
      <c r="E145" s="59"/>
      <c r="F145" s="59"/>
      <c r="G145" s="59"/>
      <c r="H145" s="109">
        <f>'[3]C7 Detalle composición'!I145</f>
        <v>89722.400999999998</v>
      </c>
      <c r="I145" s="109">
        <f>'[3]C7 Detalle composición'!J145</f>
        <v>0</v>
      </c>
      <c r="J145" s="109">
        <f>'[3]C7 Detalle composición'!K145</f>
        <v>89722.400999999998</v>
      </c>
      <c r="K145" s="123">
        <f>+'[4]C7 Detalle composición'!K144</f>
        <v>39866.532586000001</v>
      </c>
      <c r="L145" s="124">
        <f>+'[5]C7 Detalle composición'!K144-K145</f>
        <v>1624.8082749999958</v>
      </c>
      <c r="M145" s="124">
        <f>+'[6]C7 Detalle composición'!K145-L145-K145</f>
        <v>13179.686266000004</v>
      </c>
      <c r="N145" s="124">
        <f>+'[7]C7 Detalle composición'!K145-K145-L145-M145</f>
        <v>7822.9472139999998</v>
      </c>
      <c r="O145" s="124">
        <f>'C7 Detalle composición'!K148-SUM(K145:N145)</f>
        <v>-53546.372015000001</v>
      </c>
      <c r="P145" s="124">
        <f t="shared" si="2"/>
        <v>8947.6023260000002</v>
      </c>
      <c r="Q145" s="62">
        <f>'[3]C7 Detalle composición'!M145</f>
        <v>26923.277572999999</v>
      </c>
      <c r="R145" s="91">
        <f>'[3]C7 Detalle composición'!N145</f>
        <v>69.992691598834938</v>
      </c>
    </row>
    <row r="146" spans="1:18" x14ac:dyDescent="0.2">
      <c r="A146" s="46"/>
      <c r="B146" s="59"/>
      <c r="C146" s="80" t="s">
        <v>311</v>
      </c>
      <c r="D146" s="81" t="s">
        <v>312</v>
      </c>
      <c r="E146" s="59"/>
      <c r="F146" s="59"/>
      <c r="G146" s="59"/>
      <c r="H146" s="109">
        <f>'[3]C7 Detalle composición'!I146</f>
        <v>0</v>
      </c>
      <c r="I146" s="109">
        <f>'[3]C7 Detalle composición'!J146</f>
        <v>0</v>
      </c>
      <c r="J146" s="109">
        <f>'[3]C7 Detalle composición'!K146</f>
        <v>0</v>
      </c>
      <c r="K146" s="123">
        <f>+'[4]C7 Detalle composición'!K145</f>
        <v>0</v>
      </c>
      <c r="L146" s="124">
        <f>+'[5]C7 Detalle composición'!K145-K146</f>
        <v>0</v>
      </c>
      <c r="M146" s="124">
        <f>+'[6]C7 Detalle composición'!K146-L146-K146</f>
        <v>58.163820819999998</v>
      </c>
      <c r="N146" s="124">
        <f>+'[7]C7 Detalle composición'!K146-K146-L146-M146</f>
        <v>43.203448999999992</v>
      </c>
      <c r="O146" s="124">
        <f>'C7 Detalle composición'!K149-SUM(K146:N146)</f>
        <v>-75.487274569999983</v>
      </c>
      <c r="P146" s="124">
        <f t="shared" si="2"/>
        <v>25.879995250000007</v>
      </c>
      <c r="Q146" s="62">
        <f>'[3]C7 Detalle composición'!M146</f>
        <v>-117.31551481999999</v>
      </c>
      <c r="R146" s="91">
        <f>'[3]C7 Detalle composición'!N146</f>
        <v>0</v>
      </c>
    </row>
    <row r="147" spans="1:18" x14ac:dyDescent="0.2">
      <c r="A147" s="46"/>
      <c r="B147" s="59"/>
      <c r="C147" s="80" t="s">
        <v>313</v>
      </c>
      <c r="D147" s="81" t="s">
        <v>314</v>
      </c>
      <c r="E147" s="59"/>
      <c r="F147" s="59"/>
      <c r="G147" s="59"/>
      <c r="H147" s="109">
        <f>'[3]C7 Detalle composición'!I147</f>
        <v>235419.103</v>
      </c>
      <c r="I147" s="109">
        <f>'[3]C7 Detalle composición'!J147</f>
        <v>0</v>
      </c>
      <c r="J147" s="109">
        <f>'[3]C7 Detalle composición'!K147</f>
        <v>235419.103</v>
      </c>
      <c r="K147" s="123">
        <f>+'[4]C7 Detalle composición'!K146</f>
        <v>96685.951623000001</v>
      </c>
      <c r="L147" s="124">
        <f>+'[5]C7 Detalle composición'!K146-K147</f>
        <v>10450.577632</v>
      </c>
      <c r="M147" s="124">
        <f>+'[6]C7 Detalle composición'!K147-L147-K147</f>
        <v>12278.626267999993</v>
      </c>
      <c r="N147" s="124">
        <f>+'[7]C7 Detalle composición'!K147-K147-L147-M147</f>
        <v>14187.11828200001</v>
      </c>
      <c r="O147" s="124">
        <f>'C7 Detalle composición'!K150-SUM(K147:N147)</f>
        <v>-97578.433642000004</v>
      </c>
      <c r="P147" s="124">
        <f t="shared" si="2"/>
        <v>36023.840163000001</v>
      </c>
      <c r="Q147" s="62">
        <f>'[3]C7 Detalle composición'!M147</f>
        <v>88918.686966000008</v>
      </c>
      <c r="R147" s="91">
        <f>'[3]C7 Detalle composición'!N147</f>
        <v>62.229621201980365</v>
      </c>
    </row>
    <row r="148" spans="1:18" x14ac:dyDescent="0.2">
      <c r="A148" s="46"/>
      <c r="B148" s="59"/>
      <c r="C148" s="80" t="s">
        <v>315</v>
      </c>
      <c r="D148" s="81" t="s">
        <v>316</v>
      </c>
      <c r="E148" s="59"/>
      <c r="F148" s="59"/>
      <c r="G148" s="59"/>
      <c r="H148" s="109">
        <f>'[3]C7 Detalle composición'!I148</f>
        <v>86450</v>
      </c>
      <c r="I148" s="109">
        <f>'[3]C7 Detalle composición'!J148</f>
        <v>0</v>
      </c>
      <c r="J148" s="109">
        <f>'[3]C7 Detalle composición'!K148</f>
        <v>86450</v>
      </c>
      <c r="K148" s="123">
        <f>+'[4]C7 Detalle composición'!K147</f>
        <v>10414.159503000001</v>
      </c>
      <c r="L148" s="124">
        <f>+'[5]C7 Detalle composición'!K147-K148</f>
        <v>1741.1308179999996</v>
      </c>
      <c r="M148" s="124">
        <f>+'[6]C7 Detalle composición'!K148-L148-K148</f>
        <v>3527.4635679999992</v>
      </c>
      <c r="N148" s="124">
        <f>+'[7]C7 Detalle composición'!K148-K148-L148-M148</f>
        <v>3953.1933590000008</v>
      </c>
      <c r="O148" s="124">
        <f>'C7 Detalle composición'!K151-SUM(K148:N148)</f>
        <v>-2241.3510019999994</v>
      </c>
      <c r="P148" s="124">
        <f t="shared" si="2"/>
        <v>17394.596246000001</v>
      </c>
      <c r="Q148" s="62">
        <f>'[3]C7 Detalle composición'!M148</f>
        <v>61483.027400999999</v>
      </c>
      <c r="R148" s="91">
        <f>'[3]C7 Detalle composición'!N148</f>
        <v>28.880245921341817</v>
      </c>
    </row>
    <row r="149" spans="1:18" x14ac:dyDescent="0.2">
      <c r="A149" s="46"/>
      <c r="B149" s="59"/>
      <c r="C149" s="80" t="s">
        <v>317</v>
      </c>
      <c r="D149" s="81" t="s">
        <v>318</v>
      </c>
      <c r="E149" s="59"/>
      <c r="F149" s="59"/>
      <c r="G149" s="59"/>
      <c r="H149" s="109">
        <f>'[3]C7 Detalle composición'!I149</f>
        <v>113688.46799999999</v>
      </c>
      <c r="I149" s="109">
        <f>'[3]C7 Detalle composición'!J149</f>
        <v>0</v>
      </c>
      <c r="J149" s="109">
        <f>'[3]C7 Detalle composición'!K149</f>
        <v>113688.46799999999</v>
      </c>
      <c r="K149" s="123">
        <f>+'[4]C7 Detalle composición'!K148</f>
        <v>7011.4933941899999</v>
      </c>
      <c r="L149" s="124">
        <f>+'[5]C7 Detalle composición'!K148-K149</f>
        <v>6779.6638077999996</v>
      </c>
      <c r="M149" s="124">
        <f>+'[6]C7 Detalle composición'!K149-L149-K149</f>
        <v>8476.7658930599991</v>
      </c>
      <c r="N149" s="124">
        <f>+'[7]C7 Detalle composición'!K149-K149-L149-M149</f>
        <v>8852.4566219300013</v>
      </c>
      <c r="O149" s="124">
        <f>'C7 Detalle composición'!K152-SUM(K149:N149)</f>
        <v>-7000.2861969600017</v>
      </c>
      <c r="P149" s="124">
        <f t="shared" si="2"/>
        <v>24120.09352002</v>
      </c>
      <c r="Q149" s="62">
        <f>'[3]C7 Detalle composición'!M149</f>
        <v>66785.628224510001</v>
      </c>
      <c r="R149" s="91">
        <f>'[3]C7 Detalle composición'!N149</f>
        <v>41.255582558725308</v>
      </c>
    </row>
    <row r="150" spans="1:18" x14ac:dyDescent="0.2">
      <c r="A150" s="46"/>
      <c r="B150" s="59"/>
      <c r="C150" s="80" t="s">
        <v>319</v>
      </c>
      <c r="D150" s="81" t="s">
        <v>320</v>
      </c>
      <c r="E150" s="59"/>
      <c r="F150" s="59"/>
      <c r="G150" s="59"/>
      <c r="H150" s="109">
        <f>'[3]C7 Detalle composición'!I150</f>
        <v>22768.049174</v>
      </c>
      <c r="I150" s="109">
        <f>'[3]C7 Detalle composición'!J150</f>
        <v>0</v>
      </c>
      <c r="J150" s="109">
        <f>'[3]C7 Detalle composición'!K150</f>
        <v>22768.049174</v>
      </c>
      <c r="K150" s="123">
        <f>+'[4]C7 Detalle composición'!K149</f>
        <v>2.5617645499999999</v>
      </c>
      <c r="L150" s="124">
        <f>+'[5]C7 Detalle composición'!K149-K150</f>
        <v>0.64999999999999991</v>
      </c>
      <c r="M150" s="124">
        <f>+'[6]C7 Detalle composición'!K150-L150-K150</f>
        <v>0.64999999999999991</v>
      </c>
      <c r="N150" s="124">
        <f>+'[7]C7 Detalle composición'!K150-K150-L150-M150</f>
        <v>2.1571039999999999</v>
      </c>
      <c r="O150" s="124">
        <f>'C7 Detalle composición'!K153-SUM(K150:N150)</f>
        <v>-6.0188685499999997</v>
      </c>
      <c r="P150" s="124">
        <f t="shared" si="2"/>
        <v>0</v>
      </c>
      <c r="Q150" s="62">
        <f>'[3]C7 Detalle composición'!M150</f>
        <v>22762.03030545</v>
      </c>
      <c r="R150" s="91">
        <f>'[3]C7 Detalle composición'!N150</f>
        <v>2.6435591841892429E-2</v>
      </c>
    </row>
    <row r="151" spans="1:18" x14ac:dyDescent="0.2">
      <c r="A151" s="46"/>
      <c r="B151" s="59"/>
      <c r="C151" s="80" t="s">
        <v>321</v>
      </c>
      <c r="D151" s="81" t="s">
        <v>322</v>
      </c>
      <c r="E151" s="59"/>
      <c r="F151" s="59"/>
      <c r="G151" s="59"/>
      <c r="H151" s="109">
        <f>'[3]C7 Detalle composición'!I151</f>
        <v>1156.9000000000001</v>
      </c>
      <c r="I151" s="109">
        <f>'[3]C7 Detalle composición'!J151</f>
        <v>0</v>
      </c>
      <c r="J151" s="109">
        <f>'[3]C7 Detalle composición'!K151</f>
        <v>1156.9000000000001</v>
      </c>
      <c r="K151" s="123">
        <f>+'[4]C7 Detalle composición'!K150</f>
        <v>0</v>
      </c>
      <c r="L151" s="124">
        <f>+'[5]C7 Detalle composición'!K150-K151</f>
        <v>0</v>
      </c>
      <c r="M151" s="124">
        <f>+'[6]C7 Detalle composición'!K151-L151-K151</f>
        <v>0</v>
      </c>
      <c r="N151" s="124">
        <f>+'[7]C7 Detalle composición'!K151-K151-L151-M151</f>
        <v>0</v>
      </c>
      <c r="O151" s="124">
        <f>'C7 Detalle composición'!K154-SUM(K151:N151)</f>
        <v>0</v>
      </c>
      <c r="P151" s="124">
        <f t="shared" si="2"/>
        <v>0</v>
      </c>
      <c r="Q151" s="62">
        <f>'[3]C7 Detalle composición'!M151</f>
        <v>1156.7661163</v>
      </c>
      <c r="R151" s="91">
        <f>'[3]C7 Detalle composición'!N151</f>
        <v>1.1572625118852105E-2</v>
      </c>
    </row>
    <row r="152" spans="1:18" x14ac:dyDescent="0.2">
      <c r="A152" s="46"/>
      <c r="B152" s="59"/>
      <c r="C152" s="80" t="s">
        <v>323</v>
      </c>
      <c r="D152" s="81" t="s">
        <v>324</v>
      </c>
      <c r="E152" s="59"/>
      <c r="F152" s="59"/>
      <c r="G152" s="59"/>
      <c r="H152" s="109">
        <f>'[3]C7 Detalle composición'!I152</f>
        <v>38845.955000000002</v>
      </c>
      <c r="I152" s="109">
        <f>'[3]C7 Detalle composición'!J152</f>
        <v>0</v>
      </c>
      <c r="J152" s="109">
        <f>'[3]C7 Detalle composición'!K152</f>
        <v>38845.955000000002</v>
      </c>
      <c r="K152" s="123">
        <f>+'[4]C7 Detalle composición'!K151</f>
        <v>6880.2664279099999</v>
      </c>
      <c r="L152" s="124">
        <f>+'[5]C7 Detalle composición'!K151-K152</f>
        <v>1596.1429235000005</v>
      </c>
      <c r="M152" s="124">
        <f>+'[6]C7 Detalle composición'!K152-L152-K152</f>
        <v>1344.3728771399974</v>
      </c>
      <c r="N152" s="124">
        <f>+'[7]C7 Detalle composición'!K152-K152-L152-M152</f>
        <v>774.30207505000271</v>
      </c>
      <c r="O152" s="124">
        <f>'C7 Detalle composición'!K155-SUM(K152:N152)</f>
        <v>-8123.9198349500002</v>
      </c>
      <c r="P152" s="124">
        <f t="shared" si="2"/>
        <v>2471.1644686500003</v>
      </c>
      <c r="Q152" s="62">
        <f>'[3]C7 Detalle composición'!M152</f>
        <v>25938.086796970001</v>
      </c>
      <c r="R152" s="91">
        <f>'[3]C7 Detalle composición'!N152</f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x14ac:dyDescent="0.2">
      <c r="A154" s="202" t="s">
        <v>268</v>
      </c>
      <c r="B154" s="215"/>
      <c r="C154" s="215"/>
      <c r="D154" s="215"/>
      <c r="E154" s="215"/>
      <c r="F154" s="215"/>
      <c r="G154" s="215"/>
      <c r="H154" s="107">
        <f>'[3]C7 Detalle composición'!I154</f>
        <v>5956937.6506770002</v>
      </c>
      <c r="I154" s="107">
        <f>'[3]C7 Detalle composición'!J154</f>
        <v>0</v>
      </c>
      <c r="J154" s="107">
        <f>'[3]C7 Detalle composición'!K154</f>
        <v>5956937.6506770002</v>
      </c>
      <c r="K154" s="119">
        <f>+'[4]C7 Detalle composición'!K153</f>
        <v>407929.52926645003</v>
      </c>
      <c r="L154" s="120">
        <f>+'[5]C7 Detalle composición'!K153-K154</f>
        <v>441603.67005356</v>
      </c>
      <c r="M154" s="120">
        <f>+'[6]C7 Detalle composición'!K154-L154-K154</f>
        <v>498104.3375921101</v>
      </c>
      <c r="N154" s="120">
        <f>+'[7]C7 Detalle composición'!K154-K154-L154-M154</f>
        <v>497426.10392391979</v>
      </c>
      <c r="O154" s="120">
        <f>'C7 Detalle composición'!K157-SUM(K154:N154)</f>
        <v>-399297.33525363007</v>
      </c>
      <c r="P154" s="120">
        <f t="shared" si="2"/>
        <v>1445766.30558241</v>
      </c>
      <c r="Q154" s="44">
        <f>'[3]C7 Detalle composición'!M154</f>
        <v>3693489.7829623702</v>
      </c>
      <c r="R154" s="87">
        <f>'[3]C7 Detalle composición'!N154</f>
        <v>37.996836637318026</v>
      </c>
    </row>
    <row r="155" spans="1:18" x14ac:dyDescent="0.2">
      <c r="A155" s="46"/>
      <c r="B155" s="59"/>
      <c r="C155" s="47" t="s">
        <v>325</v>
      </c>
      <c r="D155" s="79" t="s">
        <v>285</v>
      </c>
      <c r="E155" s="59"/>
      <c r="F155" s="59"/>
      <c r="G155" s="59"/>
      <c r="H155" s="109">
        <f>'[3]C7 Detalle composición'!I155</f>
        <v>5956937.6506770002</v>
      </c>
      <c r="I155" s="109">
        <f>'[3]C7 Detalle composición'!J155</f>
        <v>0</v>
      </c>
      <c r="J155" s="109">
        <f>'[3]C7 Detalle composición'!K155</f>
        <v>5956937.6506770002</v>
      </c>
      <c r="K155" s="123">
        <f>+'[4]C7 Detalle composición'!K154</f>
        <v>407929.52926645003</v>
      </c>
      <c r="L155" s="124">
        <f>+'[5]C7 Detalle composición'!K154-K155</f>
        <v>441603.67005356</v>
      </c>
      <c r="M155" s="124">
        <f>+'[6]C7 Detalle composición'!K155-L155-K155</f>
        <v>498104.3375921101</v>
      </c>
      <c r="N155" s="124">
        <f>+'[7]C7 Detalle composición'!K155-K155-L155-M155</f>
        <v>497426.10392391979</v>
      </c>
      <c r="O155" s="124">
        <f>'C7 Detalle composición'!K158-SUM(K155:N155)</f>
        <v>-399297.33525363007</v>
      </c>
      <c r="P155" s="124">
        <f t="shared" si="2"/>
        <v>1445766.30558241</v>
      </c>
      <c r="Q155" s="62">
        <f>'[3]C7 Detalle composición'!M155</f>
        <v>3693489.7829623702</v>
      </c>
      <c r="R155" s="91">
        <f>'[3]C7 Detalle composición'!N155</f>
        <v>37.996836637318026</v>
      </c>
    </row>
    <row r="156" spans="1:18" x14ac:dyDescent="0.2">
      <c r="A156" s="46"/>
      <c r="B156" s="59"/>
      <c r="C156" s="47" t="s">
        <v>326</v>
      </c>
      <c r="D156" s="79" t="s">
        <v>327</v>
      </c>
      <c r="E156" s="59"/>
      <c r="F156" s="59"/>
      <c r="G156" s="59"/>
      <c r="H156" s="109">
        <f>'[3]C7 Detalle composición'!I156</f>
        <v>5956937.6506770002</v>
      </c>
      <c r="I156" s="109">
        <f>'[3]C7 Detalle composición'!J156</f>
        <v>0</v>
      </c>
      <c r="J156" s="109">
        <f>'[3]C7 Detalle composición'!K156</f>
        <v>5956937.6506770002</v>
      </c>
      <c r="K156" s="123">
        <f>+'[4]C7 Detalle composición'!K155</f>
        <v>407929.52926645003</v>
      </c>
      <c r="L156" s="124">
        <f>+'[5]C7 Detalle composición'!K155-K156</f>
        <v>441603.67005356</v>
      </c>
      <c r="M156" s="124">
        <f>+'[6]C7 Detalle composición'!K156-L156-K156</f>
        <v>498104.3375921101</v>
      </c>
      <c r="N156" s="124">
        <f>+'[7]C7 Detalle composición'!K156-K156-L156-M156</f>
        <v>497426.10392391979</v>
      </c>
      <c r="O156" s="124">
        <f>'C7 Detalle composición'!K159-SUM(K156:N156)</f>
        <v>-399297.33525363007</v>
      </c>
      <c r="P156" s="124">
        <f t="shared" si="2"/>
        <v>1445766.30558241</v>
      </c>
      <c r="Q156" s="62">
        <f>'[3]C7 Detalle composición'!M156</f>
        <v>3693489.7829623702</v>
      </c>
      <c r="R156" s="91">
        <f>'[3]C7 Detalle composición'!N156</f>
        <v>37.996836637318026</v>
      </c>
    </row>
    <row r="157" spans="1:18" x14ac:dyDescent="0.2">
      <c r="A157" s="46"/>
      <c r="B157" s="59"/>
      <c r="C157" s="47" t="s">
        <v>328</v>
      </c>
      <c r="D157" s="79" t="s">
        <v>329</v>
      </c>
      <c r="E157" s="59"/>
      <c r="F157" s="59"/>
      <c r="G157" s="59"/>
      <c r="H157" s="109">
        <f>'[3]C7 Detalle composición'!I157</f>
        <v>4060162.1755789998</v>
      </c>
      <c r="I157" s="109">
        <f>'[3]C7 Detalle composición'!J157</f>
        <v>0</v>
      </c>
      <c r="J157" s="109">
        <f>'[3]C7 Detalle composición'!K157</f>
        <v>4060162.1755789998</v>
      </c>
      <c r="K157" s="123">
        <f>+'[4]C7 Detalle composición'!K156</f>
        <v>270376.86884010001</v>
      </c>
      <c r="L157" s="124">
        <f>+'[5]C7 Detalle composición'!K156-K157</f>
        <v>289170.47764390998</v>
      </c>
      <c r="M157" s="124">
        <f>+'[6]C7 Detalle composición'!K157-L157-K157</f>
        <v>331332.68151292007</v>
      </c>
      <c r="N157" s="124">
        <f>+'[7]C7 Detalle composición'!K157-K157-L157-M157</f>
        <v>329216.86955497996</v>
      </c>
      <c r="O157" s="124">
        <f>'C7 Detalle composición'!K160-SUM(K157:N157)</f>
        <v>-258963.76491065999</v>
      </c>
      <c r="P157" s="124">
        <f t="shared" si="2"/>
        <v>961133.13264125003</v>
      </c>
      <c r="Q157" s="62">
        <f>'[3]C7 Detalle composición'!M157</f>
        <v>2591999.75413273</v>
      </c>
      <c r="R157" s="91">
        <f>'[3]C7 Detalle composición'!N157</f>
        <v>36.160191587344727</v>
      </c>
    </row>
    <row r="158" spans="1:18" x14ac:dyDescent="0.2">
      <c r="A158" s="46"/>
      <c r="B158" s="59"/>
      <c r="C158" s="47" t="s">
        <v>330</v>
      </c>
      <c r="D158" s="79" t="s">
        <v>331</v>
      </c>
      <c r="E158" s="59"/>
      <c r="F158" s="59"/>
      <c r="G158" s="59"/>
      <c r="H158" s="109">
        <f>'[3]C7 Detalle composición'!I158</f>
        <v>1636954.0792189999</v>
      </c>
      <c r="I158" s="109">
        <f>'[3]C7 Detalle composición'!J158</f>
        <v>0</v>
      </c>
      <c r="J158" s="109">
        <f>'[3]C7 Detalle composición'!K158</f>
        <v>1636954.0792189999</v>
      </c>
      <c r="K158" s="123">
        <f>+'[4]C7 Detalle composición'!K157</f>
        <v>122897.740903</v>
      </c>
      <c r="L158" s="124">
        <f>+'[5]C7 Detalle composición'!K157-K158</f>
        <v>133753.025922</v>
      </c>
      <c r="M158" s="124">
        <f>+'[6]C7 Detalle composición'!K158-L158-K158</f>
        <v>143772.56692736998</v>
      </c>
      <c r="N158" s="124">
        <f>+'[7]C7 Detalle composición'!K158-K158-L158-M158</f>
        <v>147284.95130689</v>
      </c>
      <c r="O158" s="124">
        <f>'C7 Detalle composición'!K161-SUM(K158:N158)</f>
        <v>-128130.88866229996</v>
      </c>
      <c r="P158" s="124">
        <f t="shared" si="2"/>
        <v>419577.39639696002</v>
      </c>
      <c r="Q158" s="62">
        <f>'[3]C7 Detalle composición'!M158</f>
        <v>941613.99249430001</v>
      </c>
      <c r="R158" s="91">
        <f>'[3]C7 Detalle composición'!N158</f>
        <v>42.477678241068958</v>
      </c>
    </row>
    <row r="159" spans="1:18" x14ac:dyDescent="0.2">
      <c r="A159" s="46"/>
      <c r="B159" s="59"/>
      <c r="C159" s="47" t="s">
        <v>332</v>
      </c>
      <c r="D159" s="79" t="s">
        <v>333</v>
      </c>
      <c r="E159" s="59"/>
      <c r="F159" s="59"/>
      <c r="G159" s="59"/>
      <c r="H159" s="109">
        <f>'[3]C7 Detalle composición'!I159</f>
        <v>259821.39587899999</v>
      </c>
      <c r="I159" s="109">
        <f>'[3]C7 Detalle composición'!J159</f>
        <v>0</v>
      </c>
      <c r="J159" s="109">
        <f>'[3]C7 Detalle composición'!K159</f>
        <v>259821.39587899999</v>
      </c>
      <c r="K159" s="123">
        <f>+'[4]C7 Detalle composición'!K158</f>
        <v>14654.91952335</v>
      </c>
      <c r="L159" s="124">
        <f>+'[5]C7 Detalle composición'!K158-K159</f>
        <v>18680.16648765</v>
      </c>
      <c r="M159" s="124">
        <f>+'[6]C7 Detalle composición'!K159-L159-K159</f>
        <v>22999.089151820001</v>
      </c>
      <c r="N159" s="124">
        <f>+'[7]C7 Detalle composición'!K159-K159-L159-M159</f>
        <v>20924.283062049988</v>
      </c>
      <c r="O159" s="124">
        <f>'C7 Detalle composición'!K162-SUM(K159:N159)</f>
        <v>-12202.681680669994</v>
      </c>
      <c r="P159" s="124">
        <f t="shared" si="2"/>
        <v>65055.776544199995</v>
      </c>
      <c r="Q159" s="62">
        <f>'[3]C7 Detalle composición'!M159</f>
        <v>159876.03633534</v>
      </c>
      <c r="R159" s="91">
        <f>'[3]C7 Detalle composición'!N159</f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x14ac:dyDescent="0.2">
      <c r="A161" s="213" t="s">
        <v>258</v>
      </c>
      <c r="B161" s="201"/>
      <c r="C161" s="201"/>
      <c r="D161" s="201"/>
      <c r="E161" s="201"/>
      <c r="F161" s="201"/>
      <c r="G161" s="201"/>
      <c r="H161" s="105">
        <f>'[3]C7 Detalle composición'!I161</f>
        <v>511007132.45670402</v>
      </c>
      <c r="I161" s="105">
        <f>'[3]C7 Detalle composición'!J161</f>
        <v>2796000</v>
      </c>
      <c r="J161" s="105">
        <f>'[3]C7 Detalle composición'!K161</f>
        <v>513803132.45670402</v>
      </c>
      <c r="K161" s="115">
        <f>+'[4]C7 Detalle composición'!K160</f>
        <v>45589945.550036721</v>
      </c>
      <c r="L161" s="116">
        <f>+'[5]C7 Detalle composición'!K160-K161</f>
        <v>30197506.91959206</v>
      </c>
      <c r="M161" s="116">
        <f>+'[6]C7 Detalle composición'!K161-L161-K161</f>
        <v>43850204.494488306</v>
      </c>
      <c r="N161" s="116">
        <f>+'[7]C7 Detalle composición'!K161-K161-L161-M161</f>
        <v>52386018.252317391</v>
      </c>
      <c r="O161" s="116">
        <f>'C7 Detalle composición'!K164-SUM(K161:N161)</f>
        <v>-26152656.738149643</v>
      </c>
      <c r="P161" s="116">
        <f t="shared" si="2"/>
        <v>145871018.47828484</v>
      </c>
      <c r="Q161" s="88">
        <f>'[3]C7 Detalle composición'!M161</f>
        <v>301670698.6359731</v>
      </c>
      <c r="R161" s="89">
        <f>'[3]C7 Detalle composición'!N161</f>
        <v>41.2867147785648</v>
      </c>
    </row>
    <row r="162" spans="1:18" x14ac:dyDescent="0.2">
      <c r="A162" s="15" t="s">
        <v>260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82" t="s">
        <v>259</v>
      </c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Eddy Shirley Herreno Mosquera</cp:lastModifiedBy>
  <dcterms:created xsi:type="dcterms:W3CDTF">2024-11-18T14:00:54Z</dcterms:created>
  <dcterms:modified xsi:type="dcterms:W3CDTF">2026-04-21T21:36:51Z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