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BITACORA\Bitácora Económica\Soportes Bitacora\2025 4. DICIEMBRE\"/>
    </mc:Choice>
  </mc:AlternateContent>
  <xr:revisionPtr revIDLastSave="0" documentId="13_ncr:1_{2B8653EE-D9C7-4403-8616-05A87BF72C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ÍNDICE" sheetId="11" r:id="rId1"/>
    <sheet name="ajustes año electoral" sheetId="10" state="hidden" r:id="rId2"/>
    <sheet name="C.1 PDA RESUMEN 2000-2018" sheetId="9" r:id="rId3"/>
    <sheet name="C. 2 PDA RESUMEN 2019-2025" sheetId="12" r:id="rId4"/>
    <sheet name="C.3 PDA por Tipo-Cuen 2000-2018" sheetId="2" r:id="rId5"/>
    <sheet name="C.4 PDA por Tipo-Cuen 2019-2025" sheetId="5" r:id="rId6"/>
    <sheet name="C.5 PDA Nación 2000-2018" sheetId="3" r:id="rId7"/>
    <sheet name="C.6 PDA Nación 2019-2025" sheetId="6" r:id="rId8"/>
    <sheet name="C. 7 PDA Propios 2000-2018" sheetId="4" r:id="rId9"/>
    <sheet name="C. 8 PDA Propios 2019-2025" sheetId="7" r:id="rId10"/>
    <sheet name="C. 9 PDA SECTORIAL 2000-2018" sheetId="8" r:id="rId11"/>
    <sheet name="C. 10 PDA SECTORIAL 2019-2025" sheetId="14" r:id="rId12"/>
  </sheets>
  <definedNames>
    <definedName name="_xlnm._FilterDatabase" localSheetId="11" hidden="1">'C. 10 PDA SECTORIAL 2019-2025'!$C$14:$G$47</definedName>
    <definedName name="_xlnm._FilterDatabase" localSheetId="10" hidden="1">'C. 9 PDA SECTORIAL 2000-2018'!$C$14:$V$45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4" i="8" l="1"/>
  <c r="I126" i="8" s="1"/>
  <c r="E126" i="8"/>
  <c r="F126" i="8"/>
  <c r="J126" i="8"/>
  <c r="K126" i="8"/>
  <c r="S126" i="8"/>
  <c r="T126" i="8"/>
  <c r="U126" i="8"/>
  <c r="V126" i="8"/>
  <c r="D126" i="8"/>
  <c r="E124" i="8"/>
  <c r="F124" i="8"/>
  <c r="G124" i="8"/>
  <c r="G126" i="8" s="1"/>
  <c r="H124" i="8"/>
  <c r="H126" i="8" s="1"/>
  <c r="J124" i="8"/>
  <c r="K124" i="8"/>
  <c r="L124" i="8"/>
  <c r="L126" i="8" s="1"/>
  <c r="M124" i="8"/>
  <c r="M126" i="8" s="1"/>
  <c r="N124" i="8"/>
  <c r="N126" i="8" s="1"/>
  <c r="O124" i="8"/>
  <c r="O126" i="8" s="1"/>
  <c r="P124" i="8"/>
  <c r="P126" i="8" s="1"/>
  <c r="Q124" i="8"/>
  <c r="Q126" i="8" s="1"/>
  <c r="R124" i="8"/>
  <c r="R126" i="8" s="1"/>
  <c r="S124" i="8"/>
  <c r="T124" i="8"/>
  <c r="U124" i="8"/>
  <c r="V124" i="8"/>
  <c r="D124" i="8"/>
  <c r="R85" i="8"/>
  <c r="R87" i="8" s="1"/>
  <c r="O85" i="8"/>
  <c r="O87" i="8" s="1"/>
  <c r="G85" i="8"/>
  <c r="G87" i="8" s="1"/>
  <c r="H85" i="8"/>
  <c r="I85" i="8"/>
  <c r="I87" i="8" s="1"/>
  <c r="J85" i="8"/>
  <c r="J87" i="8" s="1"/>
  <c r="K85" i="8"/>
  <c r="K87" i="8" s="1"/>
  <c r="L85" i="8"/>
  <c r="M85" i="8"/>
  <c r="M87" i="8" s="1"/>
  <c r="N85" i="8"/>
  <c r="P85" i="8"/>
  <c r="P87" i="8" s="1"/>
  <c r="Q85" i="8"/>
  <c r="Q87" i="8" s="1"/>
  <c r="S85" i="8"/>
  <c r="T85" i="8"/>
  <c r="U85" i="8"/>
  <c r="V85" i="8"/>
  <c r="E85" i="8"/>
  <c r="E87" i="8" s="1"/>
  <c r="F85" i="8"/>
  <c r="F87" i="8" s="1"/>
  <c r="D85" i="8"/>
  <c r="D87" i="8" s="1"/>
  <c r="H87" i="8"/>
  <c r="L87" i="8"/>
  <c r="N87" i="8"/>
  <c r="S87" i="8"/>
  <c r="T87" i="8"/>
  <c r="U87" i="8"/>
  <c r="V87" i="8"/>
  <c r="M45" i="8"/>
  <c r="M46" i="8" s="1"/>
  <c r="I46" i="8"/>
  <c r="G45" i="8"/>
  <c r="G46" i="8" s="1"/>
  <c r="H45" i="8"/>
  <c r="H46" i="8" s="1"/>
  <c r="I45" i="8"/>
  <c r="J45" i="8"/>
  <c r="J46" i="8" s="1"/>
  <c r="K45" i="8"/>
  <c r="K46" i="8" s="1"/>
  <c r="L45" i="8"/>
  <c r="L46" i="8" s="1"/>
  <c r="N45" i="8"/>
  <c r="N46" i="8" s="1"/>
  <c r="O45" i="8"/>
  <c r="O46" i="8" s="1"/>
  <c r="P45" i="8"/>
  <c r="P46" i="8" s="1"/>
  <c r="Q45" i="8"/>
  <c r="Q46" i="8" s="1"/>
  <c r="R45" i="8"/>
  <c r="R46" i="8" s="1"/>
  <c r="S45" i="8"/>
  <c r="T45" i="8"/>
  <c r="U45" i="8"/>
  <c r="V45" i="8"/>
  <c r="S46" i="8"/>
  <c r="T46" i="8"/>
  <c r="U46" i="8"/>
  <c r="V46" i="8"/>
  <c r="E45" i="8"/>
  <c r="D45" i="8"/>
  <c r="D46" i="8" s="1"/>
  <c r="J47" i="14"/>
  <c r="E126" i="14"/>
  <c r="F126" i="14"/>
  <c r="G126" i="14"/>
  <c r="H126" i="14"/>
  <c r="H127" i="14" s="1"/>
  <c r="I126" i="14"/>
  <c r="J126" i="14"/>
  <c r="J127" i="14" s="1"/>
  <c r="D126" i="14"/>
  <c r="E87" i="14"/>
  <c r="F87" i="14"/>
  <c r="G87" i="14"/>
  <c r="H87" i="14"/>
  <c r="H88" i="14" s="1"/>
  <c r="I87" i="14"/>
  <c r="J87" i="14"/>
  <c r="J88" i="14" s="1"/>
  <c r="D87" i="14"/>
  <c r="D47" i="14"/>
  <c r="F47" i="14"/>
  <c r="G47" i="14"/>
  <c r="H47" i="14"/>
  <c r="H48" i="14" s="1"/>
  <c r="I47" i="14"/>
  <c r="E47" i="14"/>
  <c r="J24" i="12"/>
  <c r="I24" i="12"/>
  <c r="H24" i="12"/>
  <c r="G24" i="12"/>
  <c r="F24" i="12"/>
  <c r="E24" i="12"/>
  <c r="D24" i="12"/>
  <c r="J21" i="12"/>
  <c r="H21" i="12"/>
  <c r="J20" i="12"/>
  <c r="H20" i="12"/>
  <c r="J19" i="12"/>
  <c r="H19" i="12"/>
  <c r="J18" i="12"/>
  <c r="H18" i="12"/>
  <c r="J17" i="12"/>
  <c r="H17" i="12"/>
  <c r="J30" i="7"/>
  <c r="J26" i="7"/>
  <c r="J25" i="7" s="1"/>
  <c r="J17" i="7"/>
  <c r="J69" i="6"/>
  <c r="J61" i="6"/>
  <c r="J57" i="6"/>
  <c r="J56" i="6" s="1"/>
  <c r="J48" i="6"/>
  <c r="J30" i="6"/>
  <c r="J26" i="6"/>
  <c r="J17" i="6"/>
  <c r="J48" i="14" l="1"/>
  <c r="J22" i="12"/>
  <c r="J25" i="12" s="1"/>
  <c r="J23" i="12"/>
  <c r="H22" i="12"/>
  <c r="H25" i="12" s="1"/>
  <c r="H23" i="12"/>
  <c r="J37" i="7"/>
  <c r="J36" i="7" s="1"/>
  <c r="J39" i="7" s="1"/>
  <c r="J68" i="6"/>
  <c r="J67" i="6" s="1"/>
  <c r="J70" i="6" s="1"/>
  <c r="J25" i="6"/>
  <c r="J37" i="6" s="1"/>
  <c r="J36" i="6" s="1"/>
  <c r="J39" i="6" s="1"/>
  <c r="J30" i="5"/>
  <c r="J26" i="5"/>
  <c r="J17" i="5"/>
  <c r="J25" i="5" l="1"/>
  <c r="J37" i="5" l="1"/>
  <c r="J36" i="5" s="1"/>
  <c r="J39" i="5" l="1"/>
  <c r="I69" i="6"/>
  <c r="H69" i="6"/>
  <c r="G69" i="6"/>
  <c r="I48" i="6"/>
  <c r="I57" i="6"/>
  <c r="I61" i="6"/>
  <c r="I56" i="6" l="1"/>
  <c r="I68" i="6" s="1"/>
  <c r="I67" i="6" s="1"/>
  <c r="I70" i="6" s="1"/>
  <c r="I26" i="6" l="1"/>
  <c r="I30" i="6"/>
  <c r="I17" i="6"/>
  <c r="I17" i="7"/>
  <c r="I26" i="7"/>
  <c r="I30" i="7"/>
  <c r="I18" i="5"/>
  <c r="I19" i="5"/>
  <c r="I20" i="5"/>
  <c r="I21" i="5"/>
  <c r="I22" i="5"/>
  <c r="I23" i="5"/>
  <c r="I24" i="5"/>
  <c r="I27" i="5"/>
  <c r="I28" i="5"/>
  <c r="I29" i="5"/>
  <c r="I31" i="5"/>
  <c r="I32" i="5"/>
  <c r="I33" i="5"/>
  <c r="I34" i="5"/>
  <c r="I35" i="5"/>
  <c r="D14" i="10"/>
  <c r="I127" i="14" l="1"/>
  <c r="I21" i="12"/>
  <c r="I25" i="7"/>
  <c r="I37" i="7" s="1"/>
  <c r="I36" i="7" s="1"/>
  <c r="I39" i="7" s="1"/>
  <c r="I25" i="6"/>
  <c r="I37" i="6" s="1"/>
  <c r="I30" i="5"/>
  <c r="I20" i="12" s="1"/>
  <c r="I26" i="5"/>
  <c r="I19" i="12" s="1"/>
  <c r="I17" i="5"/>
  <c r="I88" i="14" l="1"/>
  <c r="I17" i="12"/>
  <c r="I36" i="6"/>
  <c r="I39" i="6" s="1"/>
  <c r="I25" i="5"/>
  <c r="I18" i="12" s="1"/>
  <c r="I23" i="12" l="1"/>
  <c r="I22" i="12"/>
  <c r="I25" i="12" s="1"/>
  <c r="I37" i="5"/>
  <c r="I36" i="5" s="1"/>
  <c r="I48" i="14" s="1"/>
  <c r="I39" i="5" l="1"/>
  <c r="H61" i="6"/>
  <c r="H57" i="6"/>
  <c r="H48" i="6"/>
  <c r="H30" i="6"/>
  <c r="H26" i="6"/>
  <c r="H17" i="6"/>
  <c r="H30" i="7"/>
  <c r="H26" i="7"/>
  <c r="H17" i="7"/>
  <c r="H26" i="5"/>
  <c r="G17" i="7"/>
  <c r="G26" i="7"/>
  <c r="G30" i="7"/>
  <c r="G17" i="6"/>
  <c r="G26" i="6"/>
  <c r="G30" i="6"/>
  <c r="G48" i="6"/>
  <c r="G57" i="6"/>
  <c r="G61" i="6"/>
  <c r="G18" i="5"/>
  <c r="G19" i="5"/>
  <c r="G20" i="5"/>
  <c r="G21" i="5"/>
  <c r="G22" i="5"/>
  <c r="G23" i="5"/>
  <c r="G24" i="5"/>
  <c r="G27" i="5"/>
  <c r="G28" i="5"/>
  <c r="G29" i="5"/>
  <c r="G31" i="5"/>
  <c r="G32" i="5"/>
  <c r="G33" i="5"/>
  <c r="G34" i="5"/>
  <c r="G35" i="5"/>
  <c r="G21" i="12" l="1"/>
  <c r="G127" i="14"/>
  <c r="H25" i="7"/>
  <c r="H37" i="7" s="1"/>
  <c r="H25" i="6"/>
  <c r="H37" i="6" s="1"/>
  <c r="H36" i="6" s="1"/>
  <c r="H39" i="6" s="1"/>
  <c r="H56" i="6"/>
  <c r="H68" i="6" s="1"/>
  <c r="H67" i="6" s="1"/>
  <c r="H70" i="6" s="1"/>
  <c r="H30" i="5"/>
  <c r="H17" i="5"/>
  <c r="G25" i="7"/>
  <c r="G37" i="7" s="1"/>
  <c r="G36" i="7" s="1"/>
  <c r="G39" i="7" s="1"/>
  <c r="G56" i="6"/>
  <c r="G68" i="6" s="1"/>
  <c r="G67" i="6" s="1"/>
  <c r="G70" i="6" s="1"/>
  <c r="G25" i="6"/>
  <c r="G37" i="6" s="1"/>
  <c r="G36" i="6" s="1"/>
  <c r="G39" i="6" s="1"/>
  <c r="G17" i="5"/>
  <c r="G30" i="5"/>
  <c r="G20" i="12" s="1"/>
  <c r="G26" i="5"/>
  <c r="G19" i="12" s="1"/>
  <c r="G88" i="14" l="1"/>
  <c r="G17" i="12"/>
  <c r="G25" i="5"/>
  <c r="H36" i="7"/>
  <c r="H39" i="7" s="1"/>
  <c r="H25" i="5"/>
  <c r="G22" i="12" l="1"/>
  <c r="G25" i="12" s="1"/>
  <c r="G37" i="5"/>
  <c r="G36" i="5" s="1"/>
  <c r="G18" i="12"/>
  <c r="G23" i="12" s="1"/>
  <c r="H37" i="5"/>
  <c r="H36" i="5" s="1"/>
  <c r="F48" i="6"/>
  <c r="F57" i="6"/>
  <c r="F61" i="6"/>
  <c r="G48" i="14" l="1"/>
  <c r="G39" i="5"/>
  <c r="H39" i="5"/>
  <c r="F56" i="6"/>
  <c r="F68" i="6" s="1"/>
  <c r="F67" i="6" l="1"/>
  <c r="F70" i="6" s="1"/>
  <c r="F26" i="7"/>
  <c r="F30" i="7"/>
  <c r="F17" i="7"/>
  <c r="F17" i="6"/>
  <c r="F26" i="6"/>
  <c r="F30" i="6"/>
  <c r="F18" i="5"/>
  <c r="F19" i="5"/>
  <c r="F20" i="5"/>
  <c r="F21" i="5"/>
  <c r="F22" i="5"/>
  <c r="F23" i="5"/>
  <c r="F24" i="5"/>
  <c r="F27" i="5"/>
  <c r="F28" i="5"/>
  <c r="F29" i="5"/>
  <c r="F31" i="5"/>
  <c r="F32" i="5"/>
  <c r="F33" i="5"/>
  <c r="F34" i="5"/>
  <c r="F35" i="5"/>
  <c r="F21" i="12" l="1"/>
  <c r="F127" i="14"/>
  <c r="F25" i="7"/>
  <c r="F37" i="7" s="1"/>
  <c r="F36" i="7" s="1"/>
  <c r="F39" i="7" s="1"/>
  <c r="F25" i="6"/>
  <c r="F30" i="5"/>
  <c r="F20" i="12" s="1"/>
  <c r="F17" i="5"/>
  <c r="F26" i="5"/>
  <c r="F19" i="12" s="1"/>
  <c r="F88" i="14" l="1"/>
  <c r="F17" i="12"/>
  <c r="F37" i="6"/>
  <c r="F36" i="6" s="1"/>
  <c r="F39" i="6" s="1"/>
  <c r="F25" i="5"/>
  <c r="F18" i="12" s="1"/>
  <c r="F23" i="12" l="1"/>
  <c r="F22" i="12"/>
  <c r="F25" i="12" s="1"/>
  <c r="F37" i="5"/>
  <c r="F36" i="5" l="1"/>
  <c r="E38" i="5"/>
  <c r="F39" i="5" l="1"/>
  <c r="F48" i="14"/>
  <c r="E61" i="6"/>
  <c r="D61" i="6"/>
  <c r="E57" i="6"/>
  <c r="D57" i="6"/>
  <c r="E48" i="6"/>
  <c r="D48" i="6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D52" i="3"/>
  <c r="D49" i="3"/>
  <c r="G48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D43" i="3"/>
  <c r="G57" i="3" l="1"/>
  <c r="G56" i="3" s="1"/>
  <c r="H48" i="3"/>
  <c r="H57" i="3" s="1"/>
  <c r="H56" i="3" s="1"/>
  <c r="J48" i="3"/>
  <c r="J57" i="3" s="1"/>
  <c r="J56" i="3" s="1"/>
  <c r="I48" i="3"/>
  <c r="I57" i="3" s="1"/>
  <c r="I56" i="3" s="1"/>
  <c r="L48" i="3"/>
  <c r="L57" i="3" s="1"/>
  <c r="L56" i="3" s="1"/>
  <c r="S48" i="3"/>
  <c r="S57" i="3" s="1"/>
  <c r="S56" i="3" s="1"/>
  <c r="E56" i="6"/>
  <c r="E68" i="6" s="1"/>
  <c r="E67" i="6" s="1"/>
  <c r="E70" i="6" s="1"/>
  <c r="V48" i="3"/>
  <c r="V57" i="3" s="1"/>
  <c r="V56" i="3" s="1"/>
  <c r="N48" i="3"/>
  <c r="N57" i="3" s="1"/>
  <c r="N56" i="3" s="1"/>
  <c r="T48" i="3"/>
  <c r="T57" i="3" s="1"/>
  <c r="T56" i="3" s="1"/>
  <c r="M48" i="3"/>
  <c r="M57" i="3" s="1"/>
  <c r="M56" i="3" s="1"/>
  <c r="D56" i="6"/>
  <c r="D68" i="6" s="1"/>
  <c r="D67" i="6" s="1"/>
  <c r="D70" i="6" s="1"/>
  <c r="U48" i="3"/>
  <c r="U57" i="3" s="1"/>
  <c r="U56" i="3" s="1"/>
  <c r="K48" i="3"/>
  <c r="K57" i="3" s="1"/>
  <c r="K56" i="3" s="1"/>
  <c r="R48" i="3"/>
  <c r="R57" i="3" s="1"/>
  <c r="R56" i="3" s="1"/>
  <c r="F48" i="3"/>
  <c r="F57" i="3" s="1"/>
  <c r="F56" i="3" s="1"/>
  <c r="Q48" i="3"/>
  <c r="Q57" i="3" s="1"/>
  <c r="Q56" i="3" s="1"/>
  <c r="E48" i="3"/>
  <c r="E57" i="3" s="1"/>
  <c r="E56" i="3" s="1"/>
  <c r="P48" i="3"/>
  <c r="P57" i="3" s="1"/>
  <c r="P56" i="3" s="1"/>
  <c r="O48" i="3"/>
  <c r="O57" i="3" s="1"/>
  <c r="O56" i="3" s="1"/>
  <c r="D48" i="3"/>
  <c r="D57" i="3" s="1"/>
  <c r="E30" i="7" l="1"/>
  <c r="E26" i="7"/>
  <c r="E17" i="7"/>
  <c r="E17" i="6"/>
  <c r="E30" i="6"/>
  <c r="E26" i="6"/>
  <c r="E25" i="7" l="1"/>
  <c r="E37" i="7" s="1"/>
  <c r="E36" i="7" s="1"/>
  <c r="E39" i="7" s="1"/>
  <c r="E25" i="6"/>
  <c r="E37" i="6" s="1"/>
  <c r="E36" i="6" s="1"/>
  <c r="E39" i="6" s="1"/>
  <c r="E18" i="5"/>
  <c r="E19" i="5"/>
  <c r="E20" i="5"/>
  <c r="E21" i="5"/>
  <c r="E22" i="5"/>
  <c r="E23" i="5"/>
  <c r="E24" i="5"/>
  <c r="E27" i="5"/>
  <c r="E28" i="5"/>
  <c r="E29" i="5"/>
  <c r="E31" i="5"/>
  <c r="E32" i="5"/>
  <c r="E33" i="5"/>
  <c r="E34" i="5"/>
  <c r="E35" i="5"/>
  <c r="E127" i="14" l="1"/>
  <c r="E21" i="12"/>
  <c r="E17" i="5"/>
  <c r="E30" i="5"/>
  <c r="E20" i="12" s="1"/>
  <c r="E26" i="5"/>
  <c r="E19" i="12" s="1"/>
  <c r="D30" i="7"/>
  <c r="D26" i="7"/>
  <c r="D17" i="7"/>
  <c r="D35" i="5"/>
  <c r="D34" i="5"/>
  <c r="D33" i="5"/>
  <c r="D32" i="5"/>
  <c r="D31" i="5"/>
  <c r="D29" i="5"/>
  <c r="D28" i="5"/>
  <c r="D27" i="5"/>
  <c r="D19" i="5"/>
  <c r="D20" i="5"/>
  <c r="D21" i="5"/>
  <c r="D22" i="5"/>
  <c r="D23" i="5"/>
  <c r="D24" i="5"/>
  <c r="D18" i="5"/>
  <c r="D17" i="6"/>
  <c r="D30" i="6"/>
  <c r="D26" i="6"/>
  <c r="E88" i="14" l="1"/>
  <c r="E17" i="12"/>
  <c r="D127" i="14"/>
  <c r="D21" i="12"/>
  <c r="D25" i="6"/>
  <c r="D37" i="6" s="1"/>
  <c r="D36" i="6" s="1"/>
  <c r="E25" i="5"/>
  <c r="E18" i="12" s="1"/>
  <c r="D26" i="5"/>
  <c r="D19" i="12" s="1"/>
  <c r="D30" i="5"/>
  <c r="D20" i="12" s="1"/>
  <c r="D25" i="7"/>
  <c r="D37" i="7" s="1"/>
  <c r="D36" i="7" s="1"/>
  <c r="D39" i="7" s="1"/>
  <c r="D17" i="5"/>
  <c r="E23" i="12" l="1"/>
  <c r="E22" i="12"/>
  <c r="E25" i="12" s="1"/>
  <c r="D17" i="12"/>
  <c r="D88" i="14"/>
  <c r="E37" i="5"/>
  <c r="E36" i="5" s="1"/>
  <c r="D25" i="5"/>
  <c r="D18" i="12" s="1"/>
  <c r="D23" i="12" l="1"/>
  <c r="D22" i="12"/>
  <c r="D25" i="12" s="1"/>
  <c r="E39" i="5"/>
  <c r="E48" i="14"/>
  <c r="D37" i="5"/>
  <c r="D36" i="5" s="1"/>
  <c r="D39" i="6"/>
  <c r="D39" i="5" l="1"/>
  <c r="D48" i="14"/>
  <c r="D56" i="3"/>
  <c r="E46" i="8" l="1"/>
  <c r="F45" i="8"/>
  <c r="F46" i="8" s="1"/>
</calcChain>
</file>

<file path=xl/sharedStrings.xml><?xml version="1.0" encoding="utf-8"?>
<sst xmlns="http://schemas.openxmlformats.org/spreadsheetml/2006/main" count="587" uniqueCount="136">
  <si>
    <t>CONCEPTO</t>
  </si>
  <si>
    <t>2000</t>
  </si>
  <si>
    <t>2001</t>
  </si>
  <si>
    <t>2002</t>
  </si>
  <si>
    <t>2003</t>
  </si>
  <si>
    <t>I.</t>
  </si>
  <si>
    <t>FUNCIONAMIENTO</t>
  </si>
  <si>
    <t xml:space="preserve">Gastos de Personal </t>
  </si>
  <si>
    <t>Gastos Generales</t>
  </si>
  <si>
    <t>Transferencias</t>
  </si>
  <si>
    <t>Operación Comercial</t>
  </si>
  <si>
    <t>II.</t>
  </si>
  <si>
    <t>SERVICIO DE LA DEUDA</t>
  </si>
  <si>
    <t>DEUDA EXTERNA</t>
  </si>
  <si>
    <t>Amortización</t>
  </si>
  <si>
    <t>Intereses</t>
  </si>
  <si>
    <t>DEUDA INTERNA</t>
  </si>
  <si>
    <t>III.</t>
  </si>
  <si>
    <t>INVERSION</t>
  </si>
  <si>
    <t>IV.</t>
  </si>
  <si>
    <t>TOTAL CON DEUDA (I + II + III)</t>
  </si>
  <si>
    <t>V.</t>
  </si>
  <si>
    <t>TOTAL SIN DEUDA (I + III)</t>
  </si>
  <si>
    <t>VII.</t>
  </si>
  <si>
    <t>Fuente: Dirección General del Presupuesto Público Nacional - Subdirección de Análisis y Consolidación Presupuestal</t>
  </si>
  <si>
    <t>Pérdidas de Apropiación PGN</t>
  </si>
  <si>
    <t>Sector</t>
  </si>
  <si>
    <t>AMBIENTE Y DESARROLLO SOSTENIBLE</t>
  </si>
  <si>
    <t>COMERCIO, INDUSTRIA Y TURISMO</t>
  </si>
  <si>
    <t>CULTURA</t>
  </si>
  <si>
    <t>HACIENDA</t>
  </si>
  <si>
    <t>INTELIGENCIA</t>
  </si>
  <si>
    <t>INTERIOR Y JUSTICIA</t>
  </si>
  <si>
    <t>ORGANISMOS DE CONTROL</t>
  </si>
  <si>
    <t>RAMA JUDICIAL</t>
  </si>
  <si>
    <t>RELACIONES EXTERIORES</t>
  </si>
  <si>
    <t>TRANSPORTE</t>
  </si>
  <si>
    <t>VIVIENDA, CIUDAD Y TERRITORIO</t>
  </si>
  <si>
    <t xml:space="preserve">Total </t>
  </si>
  <si>
    <t>Pérdidas de Apropiación PGN - Inversión</t>
  </si>
  <si>
    <t>VI.</t>
  </si>
  <si>
    <t>PRESUPUESTO SIN DEUDA</t>
  </si>
  <si>
    <t>Pérdidas de Apropiación Sectorial PGN</t>
  </si>
  <si>
    <t>Pérdidas de Apropiación Sectorial PGN - Funcionamiento</t>
  </si>
  <si>
    <t>% PERDIDAS / PRESUPUESTO   ( IV / VI )</t>
  </si>
  <si>
    <t>Gastos de Personal</t>
  </si>
  <si>
    <t>Adquisiciones de Bienes y Servicios</t>
  </si>
  <si>
    <t>Gastos de Comercialización y Producción</t>
  </si>
  <si>
    <t>Adquisición de Activos Financieros</t>
  </si>
  <si>
    <t>Disminución de Pasivos</t>
  </si>
  <si>
    <t>Gastos por Tributos, Multas, Sanciones 
 e Intereses de Mora</t>
  </si>
  <si>
    <t>Principal</t>
  </si>
  <si>
    <t>Comisiones y Otros Gastos</t>
  </si>
  <si>
    <t>Servicio de la Deuda Pública Externa</t>
  </si>
  <si>
    <t>Servicio de la Deuda Pública Interna</t>
  </si>
  <si>
    <t>Fondo de contingencias</t>
  </si>
  <si>
    <t>SALUD, PROTECCIÓN SOCIAL Y TRABAJO</t>
  </si>
  <si>
    <t>AGRICULTURA Y DESARROLLO RURAL</t>
  </si>
  <si>
    <t>CIENCIA, TECNOLOGÍA E INNOVACIÓN</t>
  </si>
  <si>
    <t>TECNOLOGÍAS DE LA INFORMACIÓN Y LAS COMUNICACIONES</t>
  </si>
  <si>
    <t>CONGRESO DE LA REPÚBLICA</t>
  </si>
  <si>
    <t>DEFENSA Y POLICÍA</t>
  </si>
  <si>
    <t>DEPORTE Y RECREACIÓN</t>
  </si>
  <si>
    <t>EDUCACIÓN</t>
  </si>
  <si>
    <t>EMPLEO PÚBLICO</t>
  </si>
  <si>
    <t>FISCALÍA</t>
  </si>
  <si>
    <t>INCLUSIÓN SOCIAL Y RECONCILIACIÓN</t>
  </si>
  <si>
    <t>INFORMACIÓN ESTADÍSTICA</t>
  </si>
  <si>
    <t>SISTEMA INTEGRAL DE VERDAD, JUSTICIA, REPARACIÓN Y NO REPETICIÓN</t>
  </si>
  <si>
    <t>MINAS Y ENERGÍA</t>
  </si>
  <si>
    <t>PLANEACIÓN</t>
  </si>
  <si>
    <t>PRESIDENCIA DE LA REPÚBLICA</t>
  </si>
  <si>
    <t>REGISTRADURÍA</t>
  </si>
  <si>
    <t>INVERSIÓN</t>
  </si>
  <si>
    <t>Pérdidas de Apropiación Propios</t>
  </si>
  <si>
    <t>Pérdidas de Apropiación Nación</t>
  </si>
  <si>
    <t>Pérdidas de Apropiación Nación CSF</t>
  </si>
  <si>
    <t>Total sin deuda</t>
  </si>
  <si>
    <t>IGUALDAD Y EQUIDAD</t>
  </si>
  <si>
    <t>Año 2002</t>
  </si>
  <si>
    <t>Contenido</t>
  </si>
  <si>
    <t>Monto</t>
  </si>
  <si>
    <t xml:space="preserve">Decreto 712 </t>
  </si>
  <si>
    <t>Por el cual se reducen y aplazan unas apropiaciones en el Presupuesto General de la Nación para la vigencia fiscal de 2002</t>
  </si>
  <si>
    <t xml:space="preserve">Decreto 1374 </t>
  </si>
  <si>
    <t>Por el cual se aplazan unas apropiaciones en el Presupuesto General de la Nación para la vigencia fiscal de 2002 y se dictan otras disposiciones.</t>
  </si>
  <si>
    <t xml:space="preserve">Decreto 1428 </t>
  </si>
  <si>
    <t>Por el cual se desaplazan unas apropiaciones contenidas en el Decreto 1374 del 2 de julio de 2002</t>
  </si>
  <si>
    <t xml:space="preserve">Decreto 1600 </t>
  </si>
  <si>
    <t xml:space="preserve">Decreto 2444 </t>
  </si>
  <si>
    <t>Por el cual se desaplazan unas apropiaciones y se prorroga el aplazamiento de otras en el Presupuesto General de la Nación para la vigencia fiscal de 2002</t>
  </si>
  <si>
    <t xml:space="preserve">Decreto 2944 </t>
  </si>
  <si>
    <t xml:space="preserve">Decreto 3102 </t>
  </si>
  <si>
    <t>Por el cual se desaplazan unas apropiaciones contenidas en el Decreto 1374 del 2 de julio de 2002.</t>
  </si>
  <si>
    <t>Decreto 3217</t>
  </si>
  <si>
    <t xml:space="preserve">Por el cual se desaplazan unas apropiaciones contenidas en el Decreto 1374 del 2 de julio de 2002 </t>
  </si>
  <si>
    <t>y se aplazan unas apropiaciones en el Presupuesto General de la Nación para la vigencia fiscal de 2002</t>
  </si>
  <si>
    <t>Año 2006</t>
  </si>
  <si>
    <t>No hubo Decretos de reducción  ni de aplazamiento</t>
  </si>
  <si>
    <t>Año 2010</t>
  </si>
  <si>
    <t>Decreto 325</t>
  </si>
  <si>
    <t>Por el cual se aplazan unas apropiaciones en el Presupuesto General de la Nación para la vigencia fiscal de 2010 y se dictan otras disposiciones.</t>
  </si>
  <si>
    <t>Año 2014</t>
  </si>
  <si>
    <t>Decreto 2461</t>
  </si>
  <si>
    <t>Por el cual se reducen unas apropiaciones en el Presupuesto General de la Nación de la vigencia fiscal de 2014.</t>
  </si>
  <si>
    <t>Año 2018</t>
  </si>
  <si>
    <t>Decreto 662</t>
  </si>
  <si>
    <t>Por el cual se aplazan unas apropiaciones en el Presupuesto General de la Nación de la vigencia fiscal de 2018.</t>
  </si>
  <si>
    <t>Decreto 2470</t>
  </si>
  <si>
    <t>Por el cual se reducen unas apropiaciones en el Presupuesto General de la Nación de la vigencia fiscal de 2018 y se dictan otras disposiciones.</t>
  </si>
  <si>
    <t>Valores en miles de millones (precios corrientes)</t>
  </si>
  <si>
    <t>INTERIOR</t>
  </si>
  <si>
    <t>JUSTICIA Y DEL DERECHO</t>
  </si>
  <si>
    <t>SALUD Y PROTECCIÓN SOCIAL</t>
  </si>
  <si>
    <t>TRABAJO</t>
  </si>
  <si>
    <t xml:space="preserve"> </t>
  </si>
  <si>
    <t>ÍNDICE CUADROS PÉRDIDAS DE APROPIACIÓN PGN</t>
  </si>
  <si>
    <t>Cuadro 3. Pérdidas de Apropiación por Tipo de gasto y Cuenta PGN 2000-2018</t>
  </si>
  <si>
    <t>Cuadro No. 9 Pérdidas de Apropiación Sectorial y por Tipo de Gasto PGN 2000-2018</t>
  </si>
  <si>
    <t>Cuadro No. 10 Pérdidas de Apropiación Sectorial y por tipo de gasto PGN 2019 -2025</t>
  </si>
  <si>
    <t>Cuadro No. 2 Pérdidas de Apropiación PGN 2019-2025</t>
  </si>
  <si>
    <t>Cuadro No.3 Pérdidas de Apropiación PGN por Tipo de gasto y Cuenta PGN 2000-2018</t>
  </si>
  <si>
    <t>Cuadro 4. Pérdidas de apropiación PGN por Tipo de gasto y Cuenta PGN 2019-2025</t>
  </si>
  <si>
    <t>Cuadro No. 5 Pérdidas de Apropiación Recursos Nación PGN 2000-2018</t>
  </si>
  <si>
    <t>Cuadro 5. Pérdidas de Apropiación Recursos Nación PGN 2000-2018</t>
  </si>
  <si>
    <t>Cuadro 6. Pérdidas de Apropiación Recursos Nación PGN 2019-2025</t>
  </si>
  <si>
    <t>Cuadro 7. Pérdidas de Apropiación Recursos Propios PGN 2000-2018</t>
  </si>
  <si>
    <t>Cuadro 8. Pérdidas de Apropiación Recursos Propios PGN 2019-2025</t>
  </si>
  <si>
    <t>Cuadro 9. Pérdidas de Apropiación  Sectorial  y por Tipo de gasto PGN 2000-2018</t>
  </si>
  <si>
    <t>Cuadro 10. Pérdidas de Apropiación Sectorial y por Tipo de Gasto PGN 2019-2025</t>
  </si>
  <si>
    <t>Cuadro 6. Pérdidas de apropiación Recursos Nación PGN 2019-2025</t>
  </si>
  <si>
    <t>Cuadro No. 7 Pérdidas de Apropiación Recursos Propios PGN 2000-2018</t>
  </si>
  <si>
    <t>Cuadro 1. Pérdidas de Apropiación PGN 2000-2018</t>
  </si>
  <si>
    <t>Cuadro 2. Pérdidas de Apropiación PGN 2019-2025</t>
  </si>
  <si>
    <t>Cuadro No. 1 Pérdidas de Apropiación PGN 2000-2018</t>
  </si>
  <si>
    <t>Cuadro 4. Pérdidas de Apropiación por Tipo de gasto y Cuenta PGN 2019-2025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</si>
</sst>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P_t_a_-;\-* #,##0.00\ _P_t_a_-;_-* &quot;-&quot;??\ _P_t_a_-;_-@_-"/>
    <numFmt numFmtId="167" formatCode="_(* #,##0.0_);_(* \(#,##0.0\);_(* &quot;-&quot;??_);_(@_)"/>
    <numFmt numFmtId="168" formatCode="_-* #,##0.0_-;\-* #,##0.0_-;_-* &quot;-&quot;_-;_-@_-"/>
    <numFmt numFmtId="169" formatCode="_-* #,##0_-;\-* #,##0_-;_-* &quot;-&quot;??_-;_-@_-"/>
    <numFmt numFmtId="170" formatCode="_-* #,##0.00000000000_-;\-* #,##0.00000000000_-;_-* &quot;-&quot;_-;_-@_-"/>
    <numFmt numFmtId="171" formatCode="_-* #,##0.000000000000_-;\-* #,##0.000000000000_-;_-* &quot;-&quot;_-;_-@_-"/>
    <numFmt numFmtId="172" formatCode="_-* #,##0.0000000000000_-;\-* #,##0.0000000000000_-;_-* &quot;-&quot;_-;_-@_-"/>
    <numFmt numFmtId="173" formatCode="_(* #,##0.0000000_);_(* \(#,##0.0000000\);_(* &quot;-&quot;??_);_(@_)"/>
    <numFmt numFmtId="174" formatCode="_(* #,##0.00000000_);_(* \(#,##0.00000000\);_(* &quot;-&quot;??_);_(@_)"/>
    <numFmt numFmtId="175" formatCode="_(* #,##0.000000000_);_(* \(#,##0.000000000\);_(* &quot;-&quot;??_);_(@_)"/>
    <numFmt numFmtId="176" formatCode="_(* #,##0.0000000000_);_(* \(#,##0.0000000000\);_(* &quot;-&quot;??_);_(@_)"/>
    <numFmt numFmtId="177" formatCode="_(* #,##0.00000000000_);_(* \(#,##0.00000000000\);_(* &quot;-&quot;??_);_(@_)"/>
    <numFmt numFmtId="178" formatCode="_(* #,##0.000000000000_);_(* \(#,##0.000000000000\);_(* &quot;-&quot;??_);_(@_)"/>
    <numFmt numFmtId="179" formatCode="_(* #,##0.0000000000000_);_(* \(#,##0.0000000000000\);_(* &quot;-&quot;??_);_(@_)"/>
    <numFmt numFmtId="180" formatCode="#,##0.000000000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 Narrow"/>
      <family val="2"/>
    </font>
    <font>
      <sz val="8"/>
      <color theme="1"/>
      <name val="Arial Narrow"/>
      <family val="2"/>
    </font>
    <font>
      <sz val="8"/>
      <color rgb="FF000000"/>
      <name val="Arial Narrow"/>
      <family val="2"/>
    </font>
    <font>
      <b/>
      <sz val="14"/>
      <color rgb="FF0D79B6"/>
      <name val="Arial"/>
      <family val="2"/>
    </font>
    <font>
      <b/>
      <sz val="14"/>
      <color theme="1"/>
      <name val="Arial"/>
      <family val="2"/>
    </font>
    <font>
      <i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0D79B6"/>
      </bottom>
      <diagonal/>
    </border>
    <border>
      <left/>
      <right style="thin">
        <color rgb="FF0D79B6"/>
      </right>
      <top/>
      <bottom/>
      <diagonal/>
    </border>
    <border>
      <left/>
      <right style="thin">
        <color rgb="FF0D79B6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rgb="FF0D79B6"/>
      </right>
      <top/>
      <bottom style="thin">
        <color theme="4" tint="0.79998168889431442"/>
      </bottom>
      <diagonal/>
    </border>
    <border>
      <left/>
      <right style="thin">
        <color rgb="FF0D79B6"/>
      </right>
      <top/>
      <bottom style="thin">
        <color rgb="FF0D79B6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134"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0" fontId="5" fillId="0" borderId="0" xfId="0" applyFont="1"/>
    <xf numFmtId="165" fontId="4" fillId="0" borderId="0" xfId="0" applyNumberFormat="1" applyFont="1"/>
    <xf numFmtId="41" fontId="4" fillId="0" borderId="0" xfId="3" applyFont="1" applyFill="1"/>
    <xf numFmtId="41" fontId="4" fillId="0" borderId="0" xfId="0" applyNumberFormat="1" applyFont="1"/>
    <xf numFmtId="165" fontId="4" fillId="0" borderId="0" xfId="1" applyNumberFormat="1" applyFont="1" applyFill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165" fontId="5" fillId="2" borderId="0" xfId="1" applyNumberFormat="1" applyFont="1" applyFill="1" applyBorder="1" applyAlignment="1" applyProtection="1">
      <alignment horizontal="right" vertical="center"/>
    </xf>
    <xf numFmtId="0" fontId="5" fillId="3" borderId="0" xfId="0" applyFont="1" applyFill="1" applyAlignment="1">
      <alignment horizontal="center" vertical="center"/>
    </xf>
    <xf numFmtId="165" fontId="5" fillId="3" borderId="0" xfId="1" applyNumberFormat="1" applyFont="1" applyFill="1" applyBorder="1" applyAlignment="1" applyProtection="1">
      <alignment horizontal="right" vertical="center"/>
    </xf>
    <xf numFmtId="0" fontId="5" fillId="4" borderId="2" xfId="0" applyFont="1" applyFill="1" applyBorder="1" applyAlignment="1">
      <alignment horizontal="center" vertical="center"/>
    </xf>
    <xf numFmtId="165" fontId="5" fillId="4" borderId="2" xfId="1" applyNumberFormat="1" applyFont="1" applyFill="1" applyBorder="1" applyAlignment="1" applyProtection="1">
      <alignment horizontal="right" vertical="center"/>
    </xf>
    <xf numFmtId="0" fontId="5" fillId="4" borderId="1" xfId="0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 applyProtection="1">
      <alignment horizontal="right" vertical="center"/>
    </xf>
    <xf numFmtId="167" fontId="5" fillId="4" borderId="1" xfId="1" applyNumberFormat="1" applyFont="1" applyFill="1" applyBorder="1" applyAlignment="1" applyProtection="1">
      <alignment horizontal="right" vertical="center"/>
    </xf>
    <xf numFmtId="0" fontId="2" fillId="2" borderId="0" xfId="0" applyFont="1" applyFill="1" applyAlignment="1">
      <alignment horizontal="center" vertical="center"/>
    </xf>
    <xf numFmtId="165" fontId="2" fillId="2" borderId="0" xfId="1" applyNumberFormat="1" applyFont="1" applyFill="1" applyBorder="1" applyAlignment="1" applyProtection="1">
      <alignment horizontal="right" vertical="center"/>
    </xf>
    <xf numFmtId="165" fontId="5" fillId="3" borderId="0" xfId="1" applyNumberFormat="1" applyFont="1" applyFill="1" applyBorder="1" applyAlignment="1" applyProtection="1">
      <alignment horizontal="right" vertical="center" wrapText="1"/>
    </xf>
    <xf numFmtId="165" fontId="2" fillId="2" borderId="0" xfId="1" applyNumberFormat="1" applyFont="1" applyFill="1" applyBorder="1" applyAlignment="1" applyProtection="1">
      <alignment horizontal="right" vertical="center" wrapText="1"/>
    </xf>
    <xf numFmtId="165" fontId="5" fillId="4" borderId="2" xfId="1" applyNumberFormat="1" applyFont="1" applyFill="1" applyBorder="1" applyAlignment="1" applyProtection="1">
      <alignment horizontal="right" vertical="center" wrapText="1"/>
    </xf>
    <xf numFmtId="165" fontId="5" fillId="4" borderId="1" xfId="1" applyNumberFormat="1" applyFont="1" applyFill="1" applyBorder="1" applyAlignment="1" applyProtection="1">
      <alignment horizontal="right" vertical="center" wrapText="1"/>
    </xf>
    <xf numFmtId="0" fontId="6" fillId="4" borderId="1" xfId="0" applyFont="1" applyFill="1" applyBorder="1" applyAlignment="1">
      <alignment horizontal="center" vertical="center"/>
    </xf>
    <xf numFmtId="167" fontId="6" fillId="4" borderId="1" xfId="1" applyNumberFormat="1" applyFont="1" applyFill="1" applyBorder="1" applyAlignment="1" applyProtection="1">
      <alignment horizontal="right" vertical="center"/>
    </xf>
    <xf numFmtId="167" fontId="6" fillId="4" borderId="1" xfId="1" applyNumberFormat="1" applyFont="1" applyFill="1" applyBorder="1" applyAlignment="1" applyProtection="1">
      <alignment horizontal="right"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1" fontId="4" fillId="2" borderId="0" xfId="3" applyFont="1" applyFill="1" applyBorder="1" applyAlignment="1" applyProtection="1">
      <alignment horizontal="right" vertical="center"/>
    </xf>
    <xf numFmtId="0" fontId="6" fillId="3" borderId="0" xfId="0" applyFont="1" applyFill="1" applyAlignment="1">
      <alignment horizontal="center" vertical="center"/>
    </xf>
    <xf numFmtId="41" fontId="6" fillId="3" borderId="0" xfId="3" applyFont="1" applyFill="1" applyBorder="1" applyAlignment="1" applyProtection="1">
      <alignment horizontal="right" vertical="center"/>
    </xf>
    <xf numFmtId="0" fontId="6" fillId="4" borderId="2" xfId="0" applyFont="1" applyFill="1" applyBorder="1" applyAlignment="1">
      <alignment horizontal="center" vertical="center"/>
    </xf>
    <xf numFmtId="41" fontId="6" fillId="4" borderId="2" xfId="3" applyFont="1" applyFill="1" applyBorder="1" applyAlignment="1" applyProtection="1">
      <alignment horizontal="right" vertical="center"/>
    </xf>
    <xf numFmtId="41" fontId="6" fillId="4" borderId="1" xfId="3" applyFont="1" applyFill="1" applyBorder="1" applyAlignment="1" applyProtection="1">
      <alignment horizontal="right" vertical="center"/>
    </xf>
    <xf numFmtId="168" fontId="6" fillId="4" borderId="1" xfId="3" applyNumberFormat="1" applyFont="1" applyFill="1" applyBorder="1" applyAlignment="1" applyProtection="1">
      <alignment horizontal="right" vertical="center"/>
    </xf>
    <xf numFmtId="165" fontId="4" fillId="2" borderId="0" xfId="1" applyNumberFormat="1" applyFont="1" applyFill="1"/>
    <xf numFmtId="165" fontId="6" fillId="3" borderId="0" xfId="1" applyNumberFormat="1" applyFont="1" applyFill="1" applyBorder="1" applyAlignment="1" applyProtection="1">
      <alignment horizontal="right" vertical="center"/>
    </xf>
    <xf numFmtId="165" fontId="6" fillId="4" borderId="2" xfId="1" applyNumberFormat="1" applyFont="1" applyFill="1" applyBorder="1" applyAlignment="1" applyProtection="1">
      <alignment horizontal="right" vertical="center"/>
    </xf>
    <xf numFmtId="165" fontId="6" fillId="4" borderId="1" xfId="1" applyNumberFormat="1" applyFont="1" applyFill="1" applyBorder="1" applyAlignment="1" applyProtection="1">
      <alignment horizontal="right" vertical="center"/>
    </xf>
    <xf numFmtId="3" fontId="4" fillId="2" borderId="0" xfId="1" applyNumberFormat="1" applyFont="1" applyFill="1" applyBorder="1" applyAlignment="1">
      <alignment horizontal="right" vertical="center" wrapText="1"/>
    </xf>
    <xf numFmtId="3" fontId="4" fillId="3" borderId="0" xfId="1" applyNumberFormat="1" applyFont="1" applyFill="1" applyBorder="1" applyAlignment="1">
      <alignment horizontal="right" vertical="center" wrapText="1"/>
    </xf>
    <xf numFmtId="165" fontId="6" fillId="4" borderId="1" xfId="1" applyNumberFormat="1" applyFont="1" applyFill="1" applyBorder="1" applyAlignment="1" applyProtection="1">
      <alignment horizontal="right" vertical="center" wrapText="1"/>
    </xf>
    <xf numFmtId="0" fontId="7" fillId="5" borderId="0" xfId="0" applyFont="1" applyFill="1" applyAlignment="1">
      <alignment horizontal="center" vertical="center"/>
    </xf>
    <xf numFmtId="0" fontId="8" fillId="0" borderId="0" xfId="0" applyFont="1"/>
    <xf numFmtId="0" fontId="8" fillId="6" borderId="3" xfId="0" applyFont="1" applyFill="1" applyBorder="1" applyAlignment="1">
      <alignment vertical="center"/>
    </xf>
    <xf numFmtId="0" fontId="9" fillId="6" borderId="3" xfId="0" applyFont="1" applyFill="1" applyBorder="1" applyAlignment="1">
      <alignment wrapText="1"/>
    </xf>
    <xf numFmtId="169" fontId="9" fillId="6" borderId="3" xfId="4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3" xfId="0" applyFont="1" applyBorder="1" applyAlignment="1">
      <alignment wrapText="1"/>
    </xf>
    <xf numFmtId="3" fontId="9" fillId="0" borderId="3" xfId="0" applyNumberFormat="1" applyFont="1" applyBorder="1" applyAlignment="1">
      <alignment vertical="center"/>
    </xf>
    <xf numFmtId="0" fontId="8" fillId="0" borderId="3" xfId="0" applyFont="1" applyBorder="1" applyAlignment="1">
      <alignment wrapText="1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6" borderId="3" xfId="0" applyNumberFormat="1" applyFont="1" applyFill="1" applyBorder="1" applyAlignment="1">
      <alignment vertical="center"/>
    </xf>
    <xf numFmtId="0" fontId="9" fillId="0" borderId="0" xfId="0" applyFont="1" applyAlignment="1">
      <alignment wrapText="1"/>
    </xf>
    <xf numFmtId="3" fontId="9" fillId="0" borderId="0" xfId="0" applyNumberFormat="1" applyFont="1" applyAlignment="1">
      <alignment vertical="center"/>
    </xf>
    <xf numFmtId="165" fontId="4" fillId="0" borderId="0" xfId="1" applyNumberFormat="1" applyFont="1" applyFill="1" applyAlignment="1">
      <alignment horizontal="center"/>
    </xf>
    <xf numFmtId="11" fontId="4" fillId="0" borderId="0" xfId="0" applyNumberFormat="1" applyFont="1" applyAlignment="1">
      <alignment horizontal="center"/>
    </xf>
    <xf numFmtId="41" fontId="6" fillId="3" borderId="0" xfId="3" applyFont="1" applyFill="1" applyBorder="1" applyAlignment="1" applyProtection="1">
      <alignment horizontal="center" vertical="center"/>
    </xf>
    <xf numFmtId="165" fontId="6" fillId="3" borderId="0" xfId="1" applyNumberFormat="1" applyFont="1" applyFill="1" applyBorder="1" applyAlignment="1" applyProtection="1">
      <alignment horizontal="center" vertical="center"/>
    </xf>
    <xf numFmtId="41" fontId="4" fillId="2" borderId="0" xfId="3" applyFont="1" applyFill="1" applyBorder="1" applyAlignment="1" applyProtection="1">
      <alignment horizontal="center" vertical="center"/>
    </xf>
    <xf numFmtId="165" fontId="4" fillId="2" borderId="0" xfId="1" applyNumberFormat="1" applyFont="1" applyFill="1" applyAlignment="1">
      <alignment horizontal="center"/>
    </xf>
    <xf numFmtId="165" fontId="4" fillId="2" borderId="0" xfId="1" applyNumberFormat="1" applyFont="1" applyFill="1" applyBorder="1" applyAlignment="1" applyProtection="1">
      <alignment horizontal="center" vertical="center"/>
    </xf>
    <xf numFmtId="41" fontId="6" fillId="4" borderId="2" xfId="3" applyFont="1" applyFill="1" applyBorder="1" applyAlignment="1" applyProtection="1">
      <alignment horizontal="center" vertical="center"/>
    </xf>
    <xf numFmtId="165" fontId="6" fillId="4" borderId="2" xfId="1" applyNumberFormat="1" applyFont="1" applyFill="1" applyBorder="1" applyAlignment="1" applyProtection="1">
      <alignment horizontal="center" vertical="center"/>
    </xf>
    <xf numFmtId="41" fontId="6" fillId="4" borderId="1" xfId="3" applyFont="1" applyFill="1" applyBorder="1" applyAlignment="1" applyProtection="1">
      <alignment horizontal="center" vertical="center"/>
    </xf>
    <xf numFmtId="165" fontId="6" fillId="4" borderId="1" xfId="1" applyNumberFormat="1" applyFont="1" applyFill="1" applyBorder="1" applyAlignment="1" applyProtection="1">
      <alignment horizontal="center" vertical="center"/>
    </xf>
    <xf numFmtId="168" fontId="6" fillId="4" borderId="1" xfId="3" applyNumberFormat="1" applyFont="1" applyFill="1" applyBorder="1" applyAlignment="1" applyProtection="1">
      <alignment horizontal="center" vertical="center"/>
    </xf>
    <xf numFmtId="167" fontId="6" fillId="4" borderId="1" xfId="1" applyNumberFormat="1" applyFont="1" applyFill="1" applyBorder="1" applyAlignment="1" applyProtection="1">
      <alignment horizontal="center" vertical="center"/>
    </xf>
    <xf numFmtId="3" fontId="5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3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4" borderId="6" xfId="0" applyFont="1" applyFill="1" applyBorder="1" applyAlignment="1">
      <alignment horizontal="left" vertical="center"/>
    </xf>
    <xf numFmtId="0" fontId="5" fillId="4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0" borderId="5" xfId="0" applyFont="1" applyBorder="1" applyAlignment="1">
      <alignment horizontal="left"/>
    </xf>
    <xf numFmtId="165" fontId="4" fillId="2" borderId="5" xfId="0" applyNumberFormat="1" applyFont="1" applyFill="1" applyBorder="1" applyAlignment="1">
      <alignment vertical="center"/>
    </xf>
    <xf numFmtId="165" fontId="4" fillId="3" borderId="5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1" fillId="0" borderId="0" xfId="0" applyFont="1"/>
    <xf numFmtId="3" fontId="4" fillId="7" borderId="0" xfId="1" applyNumberFormat="1" applyFont="1" applyFill="1" applyBorder="1" applyAlignment="1">
      <alignment horizontal="right" vertical="center" wrapText="1"/>
    </xf>
    <xf numFmtId="165" fontId="4" fillId="7" borderId="5" xfId="0" applyNumberFormat="1" applyFont="1" applyFill="1" applyBorder="1" applyAlignment="1">
      <alignment vertical="center"/>
    </xf>
    <xf numFmtId="3" fontId="4" fillId="0" borderId="0" xfId="0" applyNumberFormat="1" applyFont="1"/>
    <xf numFmtId="170" fontId="4" fillId="0" borderId="0" xfId="0" applyNumberFormat="1" applyFont="1"/>
    <xf numFmtId="171" fontId="4" fillId="0" borderId="0" xfId="0" applyNumberFormat="1" applyFont="1"/>
    <xf numFmtId="172" fontId="4" fillId="0" borderId="0" xfId="0" applyNumberFormat="1" applyFont="1"/>
    <xf numFmtId="180" fontId="4" fillId="0" borderId="0" xfId="0" applyNumberFormat="1" applyFont="1"/>
    <xf numFmtId="179" fontId="4" fillId="0" borderId="0" xfId="0" applyNumberFormat="1" applyFont="1"/>
    <xf numFmtId="11" fontId="4" fillId="0" borderId="0" xfId="0" applyNumberFormat="1" applyFont="1"/>
    <xf numFmtId="173" fontId="4" fillId="0" borderId="0" xfId="0" applyNumberFormat="1" applyFont="1"/>
    <xf numFmtId="174" fontId="4" fillId="0" borderId="0" xfId="0" applyNumberFormat="1" applyFont="1"/>
    <xf numFmtId="175" fontId="4" fillId="0" borderId="0" xfId="0" applyNumberFormat="1" applyFont="1"/>
    <xf numFmtId="176" fontId="4" fillId="0" borderId="0" xfId="0" applyNumberFormat="1" applyFont="1"/>
    <xf numFmtId="177" fontId="4" fillId="0" borderId="0" xfId="0" applyNumberFormat="1" applyFont="1"/>
    <xf numFmtId="178" fontId="4" fillId="0" borderId="0" xfId="0" applyNumberFormat="1" applyFont="1"/>
    <xf numFmtId="41" fontId="4" fillId="0" borderId="0" xfId="0" applyNumberFormat="1" applyFont="1" applyAlignment="1">
      <alignment horizontal="center"/>
    </xf>
    <xf numFmtId="0" fontId="14" fillId="0" borderId="0" xfId="5" applyFont="1"/>
    <xf numFmtId="0" fontId="15" fillId="0" borderId="0" xfId="0" applyFont="1" applyAlignment="1">
      <alignment horizontal="left"/>
    </xf>
    <xf numFmtId="0" fontId="8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0" fillId="0" borderId="1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2" borderId="0" xfId="0" applyFont="1" applyFill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6" fillId="2" borderId="0" xfId="0" applyFont="1" applyFill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2" borderId="5" xfId="0" applyFont="1" applyFill="1" applyBorder="1" applyAlignment="1">
      <alignment horizontal="left" vertical="center" wrapText="1" indent="1"/>
    </xf>
    <xf numFmtId="0" fontId="6" fillId="2" borderId="8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</cellXfs>
  <cellStyles count="6">
    <cellStyle name="Hipervínculo" xfId="5" builtinId="8"/>
    <cellStyle name="Millares" xfId="1" builtinId="3"/>
    <cellStyle name="Millares [0]" xfId="3" builtinId="6"/>
    <cellStyle name="Millares 2" xfId="2" xr:uid="{00000000-0005-0000-0000-000002000000}"/>
    <cellStyle name="Millares 3" xfId="4" xr:uid="{00000000-0005-0000-0000-000003000000}"/>
    <cellStyle name="Normal" xfId="0" builtinId="0"/>
  </cellStyles>
  <dxfs count="0"/>
  <tableStyles count="0" defaultTableStyle="TableStyleMedium2" defaultPivotStyle="PivotStyleLight16"/>
  <colors>
    <mruColors>
      <color rgb="FF0D79B6"/>
      <color rgb="FFB48C41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4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hyperlink" Target="#&#205;NDICE!A1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76200</xdr:rowOff>
    </xdr:from>
    <xdr:to>
      <xdr:col>0</xdr:col>
      <xdr:colOff>1141094</xdr:colOff>
      <xdr:row>4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038B19-85D9-4A25-B0B4-D00CC63CD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266700"/>
          <a:ext cx="750569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4</xdr:row>
      <xdr:rowOff>9525</xdr:rowOff>
    </xdr:from>
    <xdr:to>
      <xdr:col>2</xdr:col>
      <xdr:colOff>1924159</xdr:colOff>
      <xdr:row>8</xdr:row>
      <xdr:rowOff>133459</xdr:rowOff>
    </xdr:to>
    <xdr:pic>
      <xdr:nvPicPr>
        <xdr:cNvPr id="4" name="Imag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62C988-27BB-43FC-BAA9-6EC6EC1F8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950" y="581025"/>
          <a:ext cx="781159" cy="78115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</xdr:row>
      <xdr:rowOff>123825</xdr:rowOff>
    </xdr:from>
    <xdr:to>
      <xdr:col>2</xdr:col>
      <xdr:colOff>669509</xdr:colOff>
      <xdr:row>4</xdr:row>
      <xdr:rowOff>180974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EE03C0-7ED2-4EDE-BCF0-3FD2E631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6670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2276475</xdr:colOff>
      <xdr:row>2</xdr:row>
      <xdr:rowOff>47625</xdr:rowOff>
    </xdr:from>
    <xdr:to>
      <xdr:col>2</xdr:col>
      <xdr:colOff>3095624</xdr:colOff>
      <xdr:row>4</xdr:row>
      <xdr:rowOff>99870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DC8C49-8F75-4AA2-A0A5-4150E3D13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33337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1143000</xdr:colOff>
      <xdr:row>4</xdr:row>
      <xdr:rowOff>9525</xdr:rowOff>
    </xdr:from>
    <xdr:to>
      <xdr:col>2</xdr:col>
      <xdr:colOff>1924159</xdr:colOff>
      <xdr:row>7</xdr:row>
      <xdr:rowOff>19159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F0C69A-9A78-48FA-8EC7-0D6DE2119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4950" y="581025"/>
          <a:ext cx="781159" cy="781159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1</xdr:row>
      <xdr:rowOff>123825</xdr:rowOff>
    </xdr:from>
    <xdr:to>
      <xdr:col>2</xdr:col>
      <xdr:colOff>669509</xdr:colOff>
      <xdr:row>4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C3F727-4F29-4140-B6B4-CB861E919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26670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2276475</xdr:colOff>
      <xdr:row>2</xdr:row>
      <xdr:rowOff>47625</xdr:rowOff>
    </xdr:from>
    <xdr:to>
      <xdr:col>2</xdr:col>
      <xdr:colOff>3095624</xdr:colOff>
      <xdr:row>4</xdr:row>
      <xdr:rowOff>99870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4CB1FA-F210-48D0-B3E6-E2634738C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8425" y="33337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479009</xdr:colOff>
      <xdr:row>4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C1D664D-12A1-41BB-AC78-90A257E67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1028700</xdr:colOff>
      <xdr:row>1</xdr:row>
      <xdr:rowOff>57150</xdr:rowOff>
    </xdr:from>
    <xdr:to>
      <xdr:col>2</xdr:col>
      <xdr:colOff>1847849</xdr:colOff>
      <xdr:row>3</xdr:row>
      <xdr:rowOff>109395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BC33A80-0CA7-49B4-82A1-478213A98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000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371475</xdr:colOff>
      <xdr:row>4</xdr:row>
      <xdr:rowOff>76200</xdr:rowOff>
    </xdr:from>
    <xdr:to>
      <xdr:col>2</xdr:col>
      <xdr:colOff>1152634</xdr:colOff>
      <xdr:row>9</xdr:row>
      <xdr:rowOff>19159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BF719A-8F43-7CA2-DBE4-E9D668BC9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3425" y="647700"/>
          <a:ext cx="781159" cy="7811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2</xdr:col>
      <xdr:colOff>479009</xdr:colOff>
      <xdr:row>4</xdr:row>
      <xdr:rowOff>9524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4427053-2E47-4EA3-9C67-6D5B4AB5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52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1028700</xdr:colOff>
      <xdr:row>1</xdr:row>
      <xdr:rowOff>57150</xdr:rowOff>
    </xdr:from>
    <xdr:to>
      <xdr:col>2</xdr:col>
      <xdr:colOff>1847849</xdr:colOff>
      <xdr:row>3</xdr:row>
      <xdr:rowOff>109395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1876AA-64C5-43F7-AD61-47E1F67F8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2000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371475</xdr:colOff>
      <xdr:row>4</xdr:row>
      <xdr:rowOff>76200</xdr:rowOff>
    </xdr:from>
    <xdr:to>
      <xdr:col>2</xdr:col>
      <xdr:colOff>1152634</xdr:colOff>
      <xdr:row>7</xdr:row>
      <xdr:rowOff>28684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EB698D3-138A-4DDC-ACE8-5F542B6D85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3425" y="647700"/>
          <a:ext cx="781159" cy="7811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28575</xdr:rowOff>
    </xdr:from>
    <xdr:to>
      <xdr:col>2</xdr:col>
      <xdr:colOff>459959</xdr:colOff>
      <xdr:row>4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5543E73-9D0F-4F2B-B568-6DAA0432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1714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1457325</xdr:colOff>
      <xdr:row>1</xdr:row>
      <xdr:rowOff>95250</xdr:rowOff>
    </xdr:from>
    <xdr:to>
      <xdr:col>2</xdr:col>
      <xdr:colOff>2276474</xdr:colOff>
      <xdr:row>4</xdr:row>
      <xdr:rowOff>4620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457F616-1C8E-4986-AB01-74343BC57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647700</xdr:colOff>
      <xdr:row>4</xdr:row>
      <xdr:rowOff>66675</xdr:rowOff>
    </xdr:from>
    <xdr:to>
      <xdr:col>2</xdr:col>
      <xdr:colOff>1428859</xdr:colOff>
      <xdr:row>9</xdr:row>
      <xdr:rowOff>47734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60DF029-2DC7-4593-8100-8E19D95AA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9650" y="638175"/>
          <a:ext cx="781159" cy="7811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142875</xdr:colOff>
      <xdr:row>1</xdr:row>
      <xdr:rowOff>76200</xdr:rowOff>
    </xdr:from>
    <xdr:to>
      <xdr:col>2</xdr:col>
      <xdr:colOff>593309</xdr:colOff>
      <xdr:row>4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F69963-EBFC-4FD6-9BE2-AB2DB7751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21907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1895475</xdr:colOff>
      <xdr:row>2</xdr:row>
      <xdr:rowOff>0</xdr:rowOff>
    </xdr:from>
    <xdr:to>
      <xdr:col>2</xdr:col>
      <xdr:colOff>2714624</xdr:colOff>
      <xdr:row>4</xdr:row>
      <xdr:rowOff>52245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0C4586-CF6E-46E9-8164-DF8D0C12E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285750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857250</xdr:colOff>
      <xdr:row>4</xdr:row>
      <xdr:rowOff>95250</xdr:rowOff>
    </xdr:from>
    <xdr:to>
      <xdr:col>2</xdr:col>
      <xdr:colOff>1638409</xdr:colOff>
      <xdr:row>6</xdr:row>
      <xdr:rowOff>47734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34221C2-EA79-4095-9214-9A4F4CFC5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7775" y="666750"/>
          <a:ext cx="781159" cy="7811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2</xdr:col>
      <xdr:colOff>440909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0964D6-AF76-4357-AD95-03B49F108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192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1266825</xdr:colOff>
      <xdr:row>1</xdr:row>
      <xdr:rowOff>114300</xdr:rowOff>
    </xdr:from>
    <xdr:to>
      <xdr:col>2</xdr:col>
      <xdr:colOff>2085974</xdr:colOff>
      <xdr:row>4</xdr:row>
      <xdr:rowOff>23670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E8717D-2347-43F6-A730-2DF447A5A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" y="25717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514350</xdr:colOff>
      <xdr:row>4</xdr:row>
      <xdr:rowOff>57150</xdr:rowOff>
    </xdr:from>
    <xdr:to>
      <xdr:col>2</xdr:col>
      <xdr:colOff>1295509</xdr:colOff>
      <xdr:row>9</xdr:row>
      <xdr:rowOff>38209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9F872E5-7A14-4118-AA16-C3912E79A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76300" y="628650"/>
          <a:ext cx="781159" cy="7811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19050</xdr:rowOff>
    </xdr:from>
    <xdr:to>
      <xdr:col>2</xdr:col>
      <xdr:colOff>545684</xdr:colOff>
      <xdr:row>4</xdr:row>
      <xdr:rowOff>76199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03C633-3605-4CDB-BB5F-6C20A0754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61925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1828800</xdr:colOff>
      <xdr:row>1</xdr:row>
      <xdr:rowOff>57150</xdr:rowOff>
    </xdr:from>
    <xdr:to>
      <xdr:col>2</xdr:col>
      <xdr:colOff>2647949</xdr:colOff>
      <xdr:row>3</xdr:row>
      <xdr:rowOff>109395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BBBEC20-EB71-4AE1-9C7A-628011A5A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0" y="200025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838200</xdr:colOff>
      <xdr:row>4</xdr:row>
      <xdr:rowOff>0</xdr:rowOff>
    </xdr:from>
    <xdr:to>
      <xdr:col>2</xdr:col>
      <xdr:colOff>1619359</xdr:colOff>
      <xdr:row>7</xdr:row>
      <xdr:rowOff>38209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1255DEC-E528-4C06-8117-F2DCCB213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00150" y="571500"/>
          <a:ext cx="781159" cy="7811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104775</xdr:rowOff>
    </xdr:from>
    <xdr:to>
      <xdr:col>2</xdr:col>
      <xdr:colOff>536159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E5C019-CB29-4C64-B607-62D131F6D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2476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1228725</xdr:colOff>
      <xdr:row>2</xdr:row>
      <xdr:rowOff>0</xdr:rowOff>
    </xdr:from>
    <xdr:to>
      <xdr:col>2</xdr:col>
      <xdr:colOff>2047874</xdr:colOff>
      <xdr:row>4</xdr:row>
      <xdr:rowOff>52245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B078A7-E8EE-4A41-BEC8-BE722233C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0675" y="285750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552450</xdr:colOff>
      <xdr:row>3</xdr:row>
      <xdr:rowOff>133350</xdr:rowOff>
    </xdr:from>
    <xdr:to>
      <xdr:col>2</xdr:col>
      <xdr:colOff>1333609</xdr:colOff>
      <xdr:row>8</xdr:row>
      <xdr:rowOff>114409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2393E4A-ED35-4037-BCDA-F21C3F3B7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14400" y="561975"/>
          <a:ext cx="781159" cy="78115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104775</xdr:rowOff>
    </xdr:from>
    <xdr:to>
      <xdr:col>2</xdr:col>
      <xdr:colOff>679034</xdr:colOff>
      <xdr:row>4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397EFC-E2B1-420D-9AB3-D913973D0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47650"/>
          <a:ext cx="659984" cy="485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1857375</xdr:colOff>
      <xdr:row>2</xdr:row>
      <xdr:rowOff>57150</xdr:rowOff>
    </xdr:from>
    <xdr:to>
      <xdr:col>2</xdr:col>
      <xdr:colOff>2676524</xdr:colOff>
      <xdr:row>4</xdr:row>
      <xdr:rowOff>109395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4270454-1E52-4350-A4C5-5ED287084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9325" y="342900"/>
          <a:ext cx="819149" cy="337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819150</xdr:colOff>
      <xdr:row>4</xdr:row>
      <xdr:rowOff>38100</xdr:rowOff>
    </xdr:from>
    <xdr:to>
      <xdr:col>2</xdr:col>
      <xdr:colOff>1600309</xdr:colOff>
      <xdr:row>7</xdr:row>
      <xdr:rowOff>38209</xdr:rowOff>
    </xdr:to>
    <xdr:pic>
      <xdr:nvPicPr>
        <xdr:cNvPr id="4" name="Imagen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7EFA36-BC82-4A54-AA10-000C0F40E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81100" y="609600"/>
          <a:ext cx="781159" cy="7811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4A1E5-0675-4D79-AF67-28926A0AC3D6}">
  <dimension ref="A6:A17"/>
  <sheetViews>
    <sheetView showGridLines="0" tabSelected="1" workbookViewId="0">
      <selection activeCell="H22" sqref="H22"/>
    </sheetView>
  </sheetViews>
  <sheetFormatPr baseColWidth="10" defaultRowHeight="15" x14ac:dyDescent="0.25"/>
  <cols>
    <col min="1" max="1" width="47.5703125" customWidth="1"/>
  </cols>
  <sheetData>
    <row r="6" spans="1:1" x14ac:dyDescent="0.25">
      <c r="A6" s="110" t="s">
        <v>116</v>
      </c>
    </row>
    <row r="8" spans="1:1" x14ac:dyDescent="0.25">
      <c r="A8" s="109" t="s">
        <v>132</v>
      </c>
    </row>
    <row r="9" spans="1:1" x14ac:dyDescent="0.25">
      <c r="A9" s="109" t="s">
        <v>133</v>
      </c>
    </row>
    <row r="10" spans="1:1" x14ac:dyDescent="0.25">
      <c r="A10" s="109" t="s">
        <v>117</v>
      </c>
    </row>
    <row r="11" spans="1:1" x14ac:dyDescent="0.25">
      <c r="A11" s="109" t="s">
        <v>135</v>
      </c>
    </row>
    <row r="12" spans="1:1" x14ac:dyDescent="0.25">
      <c r="A12" s="109" t="s">
        <v>124</v>
      </c>
    </row>
    <row r="13" spans="1:1" x14ac:dyDescent="0.25">
      <c r="A13" s="109" t="s">
        <v>125</v>
      </c>
    </row>
    <row r="14" spans="1:1" x14ac:dyDescent="0.25">
      <c r="A14" s="109" t="s">
        <v>126</v>
      </c>
    </row>
    <row r="15" spans="1:1" x14ac:dyDescent="0.25">
      <c r="A15" s="109" t="s">
        <v>127</v>
      </c>
    </row>
    <row r="16" spans="1:1" x14ac:dyDescent="0.25">
      <c r="A16" s="109" t="s">
        <v>128</v>
      </c>
    </row>
    <row r="17" spans="1:1" x14ac:dyDescent="0.25">
      <c r="A17" s="109" t="s">
        <v>129</v>
      </c>
    </row>
  </sheetData>
  <hyperlinks>
    <hyperlink ref="A8" location="'C.1 PDA RESUMEN 2000-2018'!A1" display="Cuadro 1. Pérdidas de Apropiación - PDA  Resumen 2000-2018" xr:uid="{7C409CD3-FBD1-4467-899F-606419D54B2E}"/>
    <hyperlink ref="A10" location="'C.3 PDA por Tipo-Cuen 2000-2018'!A1" display="Cuadro 3. Pérdidas de Apropiación por Tipo de gasto y Cuenta PGN 2000-2018" xr:uid="{504CC8D8-56DD-4403-8DF6-2A57A93D2C57}"/>
    <hyperlink ref="A11" location="'C.4 PDA por Tipo-Cuen 2019-2025'!A1" display="Cuadro 4. Pérdidas de Apropiación por Tipo de Gasto y Cuenta PGN 2019-2025" xr:uid="{C0A77545-8502-4F91-9EA5-EB0678462757}"/>
    <hyperlink ref="A12" location="'C.5 PDA Nación 2000-2018'!A1" display="Cuadro 5. Pérdida de Apropiación - PDA  Nación 2000-2018" xr:uid="{BF2F7734-8B08-4E27-BCB8-E6EE27E5F168}"/>
    <hyperlink ref="A13" location="'C.6 PDA Nación 2019-2025'!A1" display="Cuadro 6. Pérdida de Apropiación - PDA  Nación 2019-2025" xr:uid="{5F9AF55F-CF86-4CF8-BE88-A6721856EBDE}"/>
    <hyperlink ref="A14" location="'C. 7 PDA Propios 2000-2018'!A1" display="Cuadro 7. Pérdida de Apropiación - PDA  Propios 2000-2018" xr:uid="{6F9D364C-FA0F-47C5-A3EA-627324464CEB}"/>
    <hyperlink ref="A15" location="'C. 8 PDA Propios 2019-2025'!A1" display="Cuadro 8. Pérdida de Apropiación - PDA  Propios 2019-2025" xr:uid="{B41D5D10-4ABD-402E-AAFC-78D56E93FF2D}"/>
    <hyperlink ref="A16" location="'C. 9 PDA SECTORIAL 2000-2018'!A1" display="Cuadro 9. Pérdida de Apropiación - PDA  SECTORIAL 2000-2025" xr:uid="{18803D3A-0B8E-43CA-B4FE-D86298948A11}"/>
    <hyperlink ref="A17" location="'C. 10 PDA SECTORIAL 2019-2025'!A1" display="Cuadro 10. Pérdida de Apropiación - PDA  SECTORIAL 2019-2025" xr:uid="{6FEF29DE-53B5-4A57-A89C-4839C9EF95D1}"/>
    <hyperlink ref="A9" location="'C. 2 PDA RESUMEN 2019-2025'!A1" display="'C. 2 PDA RESUMEN 2019-2025'!A1" xr:uid="{6E4AD76E-2AA9-46D6-A030-AE1A3BB5BCC7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5:J69"/>
  <sheetViews>
    <sheetView showGridLines="0" zoomScaleNormal="100" workbookViewId="0">
      <pane xSplit="3" ySplit="10" topLeftCell="D13" activePane="bottomRight" state="frozen"/>
      <selection pane="topRight" activeCell="D1" sqref="D1"/>
      <selection pane="bottomLeft" activeCell="A11" sqref="A11"/>
      <selection pane="bottomRight" activeCell="D6" sqref="D6"/>
    </sheetView>
  </sheetViews>
  <sheetFormatPr baseColWidth="10" defaultRowHeight="11.25" x14ac:dyDescent="0.2"/>
  <cols>
    <col min="1" max="2" width="2.7109375" style="2" customWidth="1"/>
    <col min="3" max="3" width="43.28515625" style="2" customWidth="1"/>
    <col min="4" max="4" width="9.140625" style="2" customWidth="1"/>
    <col min="5" max="5" width="9.140625" style="10" customWidth="1"/>
    <col min="6" max="6" width="9.140625" style="59" customWidth="1"/>
    <col min="7" max="10" width="9.140625" style="10" customWidth="1"/>
    <col min="11" max="16384" width="11.42578125" style="2"/>
  </cols>
  <sheetData>
    <row r="5" spans="2:10" ht="39" customHeight="1" x14ac:dyDescent="0.25">
      <c r="D5" s="122" t="s">
        <v>127</v>
      </c>
      <c r="E5" s="122"/>
      <c r="F5" s="122"/>
      <c r="G5" s="122"/>
      <c r="H5" s="122"/>
      <c r="I5" s="122"/>
      <c r="J5" s="122"/>
    </row>
    <row r="8" spans="2:10" x14ac:dyDescent="0.2">
      <c r="D8" s="117" t="s">
        <v>110</v>
      </c>
      <c r="E8" s="117"/>
      <c r="F8" s="117"/>
      <c r="G8" s="117"/>
      <c r="H8" s="117"/>
      <c r="I8" s="117"/>
      <c r="J8" s="117"/>
    </row>
    <row r="9" spans="2:10" x14ac:dyDescent="0.2">
      <c r="D9" s="128">
        <v>2019</v>
      </c>
      <c r="E9" s="128">
        <v>2020</v>
      </c>
      <c r="F9" s="128">
        <v>2021</v>
      </c>
      <c r="G9" s="128">
        <v>2022</v>
      </c>
      <c r="H9" s="128">
        <v>2023</v>
      </c>
      <c r="I9" s="128">
        <v>2024</v>
      </c>
      <c r="J9" s="128">
        <v>2025</v>
      </c>
    </row>
    <row r="10" spans="2:10" x14ac:dyDescent="0.2">
      <c r="D10" s="129"/>
      <c r="E10" s="129"/>
      <c r="F10" s="129"/>
      <c r="G10" s="129"/>
      <c r="H10" s="129"/>
      <c r="I10" s="129"/>
      <c r="J10" s="129"/>
    </row>
    <row r="12" spans="2:10" x14ac:dyDescent="0.2">
      <c r="H12" s="60"/>
    </row>
    <row r="13" spans="2:10" ht="18" x14ac:dyDescent="0.2">
      <c r="B13" s="88"/>
      <c r="C13" s="88"/>
      <c r="D13" s="123" t="s">
        <v>74</v>
      </c>
      <c r="E13" s="123"/>
      <c r="F13" s="123"/>
      <c r="G13" s="123"/>
      <c r="H13" s="123"/>
      <c r="I13" s="123"/>
      <c r="J13" s="123"/>
    </row>
    <row r="14" spans="2:10" x14ac:dyDescent="0.2">
      <c r="E14" s="2"/>
      <c r="F14" s="2"/>
      <c r="G14" s="2"/>
      <c r="H14" s="2"/>
      <c r="I14" s="2"/>
      <c r="J14" s="2"/>
    </row>
    <row r="15" spans="2:10" x14ac:dyDescent="0.2">
      <c r="B15" s="124"/>
      <c r="C15" s="126" t="s">
        <v>0</v>
      </c>
      <c r="D15" s="128">
        <v>2019</v>
      </c>
      <c r="E15" s="128">
        <v>2020</v>
      </c>
      <c r="F15" s="128">
        <v>2021</v>
      </c>
      <c r="G15" s="128">
        <v>2022</v>
      </c>
      <c r="H15" s="128">
        <v>2023</v>
      </c>
      <c r="I15" s="128">
        <v>2024</v>
      </c>
      <c r="J15" s="128">
        <v>2025</v>
      </c>
    </row>
    <row r="16" spans="2:10" x14ac:dyDescent="0.2">
      <c r="B16" s="125"/>
      <c r="C16" s="127"/>
      <c r="D16" s="129"/>
      <c r="E16" s="129"/>
      <c r="F16" s="129"/>
      <c r="G16" s="129"/>
      <c r="H16" s="129"/>
      <c r="I16" s="129"/>
      <c r="J16" s="129"/>
    </row>
    <row r="17" spans="2:10" x14ac:dyDescent="0.2">
      <c r="B17" s="32" t="s">
        <v>5</v>
      </c>
      <c r="C17" s="81" t="s">
        <v>6</v>
      </c>
      <c r="D17" s="33">
        <f t="shared" ref="D17:I17" si="0">+SUM(D18:D24)</f>
        <v>425.75637131731986</v>
      </c>
      <c r="E17" s="61">
        <f t="shared" si="0"/>
        <v>391.90736019828989</v>
      </c>
      <c r="F17" s="62">
        <f t="shared" si="0"/>
        <v>1722.7438985226997</v>
      </c>
      <c r="G17" s="62">
        <f t="shared" si="0"/>
        <v>866.48264438115018</v>
      </c>
      <c r="H17" s="62">
        <f t="shared" si="0"/>
        <v>1086.6465816476898</v>
      </c>
      <c r="I17" s="62">
        <f t="shared" si="0"/>
        <v>1252.6877059525798</v>
      </c>
      <c r="J17" s="62">
        <f t="shared" ref="J17" si="1">+SUM(J18:J24)</f>
        <v>438.9453952970361</v>
      </c>
    </row>
    <row r="18" spans="2:10" x14ac:dyDescent="0.2">
      <c r="B18" s="30"/>
      <c r="C18" s="82" t="s">
        <v>45</v>
      </c>
      <c r="D18" s="31">
        <v>81.712056754329964</v>
      </c>
      <c r="E18" s="63">
        <v>67.961589093979995</v>
      </c>
      <c r="F18" s="64">
        <v>189.00364195339995</v>
      </c>
      <c r="G18" s="64">
        <v>187.16147536985</v>
      </c>
      <c r="H18" s="64">
        <v>193.32392699330967</v>
      </c>
      <c r="I18" s="64">
        <v>218.99413257263993</v>
      </c>
      <c r="J18" s="64">
        <v>161.76420411324602</v>
      </c>
    </row>
    <row r="19" spans="2:10" x14ac:dyDescent="0.2">
      <c r="B19" s="30"/>
      <c r="C19" s="82" t="s">
        <v>46</v>
      </c>
      <c r="D19" s="31">
        <v>49.774909557939992</v>
      </c>
      <c r="E19" s="63">
        <v>83.011189506929995</v>
      </c>
      <c r="F19" s="64">
        <v>91.071336484549974</v>
      </c>
      <c r="G19" s="64">
        <v>79.438387930329782</v>
      </c>
      <c r="H19" s="64">
        <v>111.43025901295016</v>
      </c>
      <c r="I19" s="64">
        <v>76.870871706369982</v>
      </c>
      <c r="J19" s="64">
        <v>76.873026431729997</v>
      </c>
    </row>
    <row r="20" spans="2:10" x14ac:dyDescent="0.2">
      <c r="B20" s="30"/>
      <c r="C20" s="82" t="s">
        <v>9</v>
      </c>
      <c r="D20" s="31">
        <v>227.85128094539996</v>
      </c>
      <c r="E20" s="63">
        <v>192.89836629484998</v>
      </c>
      <c r="F20" s="64">
        <v>1091.79450853704</v>
      </c>
      <c r="G20" s="64">
        <v>425.26391875216041</v>
      </c>
      <c r="H20" s="64">
        <v>497.85830343821954</v>
      </c>
      <c r="I20" s="64">
        <v>812.23983536936976</v>
      </c>
      <c r="J20" s="64">
        <v>136.48854108580002</v>
      </c>
    </row>
    <row r="21" spans="2:10" x14ac:dyDescent="0.2">
      <c r="B21" s="30"/>
      <c r="C21" s="82" t="s">
        <v>47</v>
      </c>
      <c r="D21" s="31">
        <v>49.866829038790002</v>
      </c>
      <c r="E21" s="63">
        <v>36.815210598949996</v>
      </c>
      <c r="F21" s="64">
        <v>324.22256791713988</v>
      </c>
      <c r="G21" s="64">
        <v>135.13838875063993</v>
      </c>
      <c r="H21" s="64">
        <v>168.30714973225031</v>
      </c>
      <c r="I21" s="64">
        <v>127.89106645642997</v>
      </c>
      <c r="J21" s="64">
        <v>52.495325419210054</v>
      </c>
    </row>
    <row r="22" spans="2:10" x14ac:dyDescent="0.2">
      <c r="B22" s="30"/>
      <c r="C22" s="82" t="s">
        <v>48</v>
      </c>
      <c r="D22" s="31">
        <v>4.1362091158499963</v>
      </c>
      <c r="E22" s="63">
        <v>5.9657978965700034</v>
      </c>
      <c r="F22" s="64">
        <v>6.7292892949000072</v>
      </c>
      <c r="G22" s="64">
        <v>4.6266133966799998</v>
      </c>
      <c r="H22" s="64">
        <v>87.417552045820017</v>
      </c>
      <c r="I22" s="64">
        <v>3.775353565460001</v>
      </c>
      <c r="J22" s="64">
        <v>0.33210073889000558</v>
      </c>
    </row>
    <row r="23" spans="2:10" x14ac:dyDescent="0.2">
      <c r="B23" s="30"/>
      <c r="C23" s="82" t="s">
        <v>49</v>
      </c>
      <c r="D23" s="31">
        <v>0.76654816197999986</v>
      </c>
      <c r="E23" s="63">
        <v>0.23751934134999991</v>
      </c>
      <c r="F23" s="64">
        <v>11.696903937590001</v>
      </c>
      <c r="G23" s="64">
        <v>6.4234970934699991</v>
      </c>
      <c r="H23" s="64">
        <v>3.2532432256399995</v>
      </c>
      <c r="I23" s="64">
        <v>1.85437604002</v>
      </c>
      <c r="J23" s="64">
        <v>1.817348328</v>
      </c>
    </row>
    <row r="24" spans="2:10" x14ac:dyDescent="0.2">
      <c r="B24" s="30"/>
      <c r="C24" s="82" t="s">
        <v>50</v>
      </c>
      <c r="D24" s="31">
        <v>11.648537743029999</v>
      </c>
      <c r="E24" s="63">
        <v>5.0176874656599981</v>
      </c>
      <c r="F24" s="64">
        <v>8.2256503980799991</v>
      </c>
      <c r="G24" s="64">
        <v>28.430363088020016</v>
      </c>
      <c r="H24" s="64">
        <v>25.056147199499989</v>
      </c>
      <c r="I24" s="64">
        <v>11.062070242289998</v>
      </c>
      <c r="J24" s="64">
        <v>9.1748491801600007</v>
      </c>
    </row>
    <row r="25" spans="2:10" x14ac:dyDescent="0.2">
      <c r="B25" s="32" t="s">
        <v>11</v>
      </c>
      <c r="C25" s="81" t="s">
        <v>12</v>
      </c>
      <c r="D25" s="33">
        <f t="shared" ref="D25:I25" si="2">+D26+D30</f>
        <v>6.1240000000000003E-2</v>
      </c>
      <c r="E25" s="61">
        <f t="shared" si="2"/>
        <v>0.169523226</v>
      </c>
      <c r="F25" s="62">
        <f t="shared" si="2"/>
        <v>3.4999990463256836E-10</v>
      </c>
      <c r="G25" s="62">
        <f t="shared" si="2"/>
        <v>1.1686048859999687E-2</v>
      </c>
      <c r="H25" s="62">
        <f t="shared" si="2"/>
        <v>9.1460216000172068E-4</v>
      </c>
      <c r="I25" s="62">
        <f t="shared" si="2"/>
        <v>0</v>
      </c>
      <c r="J25" s="62">
        <f t="shared" ref="J25" si="3">+J26+J30</f>
        <v>0</v>
      </c>
    </row>
    <row r="26" spans="2:10" x14ac:dyDescent="0.2">
      <c r="B26" s="32"/>
      <c r="C26" s="81" t="s">
        <v>53</v>
      </c>
      <c r="D26" s="33">
        <f t="shared" ref="D26:I26" si="4">+SUM(D27:D29)</f>
        <v>0</v>
      </c>
      <c r="E26" s="61">
        <f t="shared" si="4"/>
        <v>0</v>
      </c>
      <c r="F26" s="62">
        <f t="shared" si="4"/>
        <v>0</v>
      </c>
      <c r="G26" s="62">
        <f t="shared" si="4"/>
        <v>0</v>
      </c>
      <c r="H26" s="62">
        <f t="shared" si="4"/>
        <v>0</v>
      </c>
      <c r="I26" s="62">
        <f t="shared" si="4"/>
        <v>0</v>
      </c>
      <c r="J26" s="62">
        <f t="shared" ref="J26" si="5">+SUM(J27:J29)</f>
        <v>0</v>
      </c>
    </row>
    <row r="27" spans="2:10" x14ac:dyDescent="0.2">
      <c r="B27" s="29"/>
      <c r="C27" s="82" t="s">
        <v>51</v>
      </c>
      <c r="D27" s="31">
        <v>0</v>
      </c>
      <c r="E27" s="63">
        <v>0</v>
      </c>
      <c r="F27" s="65">
        <v>0</v>
      </c>
      <c r="G27" s="65">
        <v>0</v>
      </c>
      <c r="H27" s="65">
        <v>0</v>
      </c>
      <c r="I27" s="65">
        <v>0</v>
      </c>
      <c r="J27" s="65">
        <v>0</v>
      </c>
    </row>
    <row r="28" spans="2:10" x14ac:dyDescent="0.2">
      <c r="B28" s="29"/>
      <c r="C28" s="82" t="s">
        <v>15</v>
      </c>
      <c r="D28" s="31">
        <v>0</v>
      </c>
      <c r="E28" s="63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</row>
    <row r="29" spans="2:10" x14ac:dyDescent="0.2">
      <c r="B29" s="29"/>
      <c r="C29" s="82" t="s">
        <v>52</v>
      </c>
      <c r="D29" s="31">
        <v>0</v>
      </c>
      <c r="E29" s="63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</row>
    <row r="30" spans="2:10" x14ac:dyDescent="0.2">
      <c r="B30" s="32"/>
      <c r="C30" s="81" t="s">
        <v>54</v>
      </c>
      <c r="D30" s="33">
        <f t="shared" ref="D30:I30" si="6">+SUM(D31:D34)</f>
        <v>6.1240000000000003E-2</v>
      </c>
      <c r="E30" s="61">
        <f t="shared" si="6"/>
        <v>0.169523226</v>
      </c>
      <c r="F30" s="62">
        <f t="shared" si="6"/>
        <v>3.4999990463256836E-10</v>
      </c>
      <c r="G30" s="62">
        <f t="shared" si="6"/>
        <v>1.1686048859999687E-2</v>
      </c>
      <c r="H30" s="62">
        <f t="shared" si="6"/>
        <v>9.1460216000172068E-4</v>
      </c>
      <c r="I30" s="62">
        <f t="shared" si="6"/>
        <v>0</v>
      </c>
      <c r="J30" s="62">
        <f t="shared" ref="J30" si="7">+SUM(J31:J34)</f>
        <v>0</v>
      </c>
    </row>
    <row r="31" spans="2:10" x14ac:dyDescent="0.2">
      <c r="B31" s="29"/>
      <c r="C31" s="82" t="s">
        <v>51</v>
      </c>
      <c r="D31" s="31">
        <v>0</v>
      </c>
      <c r="E31" s="63">
        <v>0.16920093999999999</v>
      </c>
      <c r="F31" s="64">
        <v>3.4999990463256836E-10</v>
      </c>
      <c r="G31" s="64">
        <v>1.1644737470000166E-2</v>
      </c>
      <c r="H31" s="64">
        <v>0</v>
      </c>
      <c r="I31" s="64">
        <v>0</v>
      </c>
      <c r="J31" s="64">
        <v>0</v>
      </c>
    </row>
    <row r="32" spans="2:10" x14ac:dyDescent="0.2">
      <c r="B32" s="29"/>
      <c r="C32" s="82" t="s">
        <v>15</v>
      </c>
      <c r="D32" s="31">
        <v>6.1240000000000003E-2</v>
      </c>
      <c r="E32" s="63">
        <v>3.2228600000000002E-4</v>
      </c>
      <c r="F32" s="65">
        <v>0</v>
      </c>
      <c r="G32" s="65">
        <v>0</v>
      </c>
      <c r="H32" s="65">
        <v>0</v>
      </c>
      <c r="I32" s="65">
        <v>0</v>
      </c>
      <c r="J32" s="65">
        <v>0</v>
      </c>
    </row>
    <row r="33" spans="2:10" x14ac:dyDescent="0.2">
      <c r="B33" s="29"/>
      <c r="C33" s="82" t="s">
        <v>52</v>
      </c>
      <c r="D33" s="31">
        <v>0</v>
      </c>
      <c r="E33" s="63">
        <v>0</v>
      </c>
      <c r="F33" s="65">
        <v>0</v>
      </c>
      <c r="G33" s="65">
        <v>0</v>
      </c>
      <c r="H33" s="65">
        <v>0</v>
      </c>
      <c r="I33" s="65">
        <v>0</v>
      </c>
      <c r="J33" s="65">
        <v>0</v>
      </c>
    </row>
    <row r="34" spans="2:10" x14ac:dyDescent="0.2">
      <c r="B34" s="29"/>
      <c r="C34" s="82" t="s">
        <v>55</v>
      </c>
      <c r="D34" s="31">
        <v>0</v>
      </c>
      <c r="E34" s="63">
        <v>0</v>
      </c>
      <c r="F34" s="65">
        <v>0</v>
      </c>
      <c r="G34" s="65">
        <v>4.1311389999520998E-5</v>
      </c>
      <c r="H34" s="65">
        <v>9.1460216000172068E-4</v>
      </c>
      <c r="I34" s="65">
        <v>0</v>
      </c>
      <c r="J34" s="65">
        <v>0</v>
      </c>
    </row>
    <row r="35" spans="2:10" x14ac:dyDescent="0.2">
      <c r="B35" s="32" t="s">
        <v>17</v>
      </c>
      <c r="C35" s="81" t="s">
        <v>73</v>
      </c>
      <c r="D35" s="33">
        <v>323.05911352474999</v>
      </c>
      <c r="E35" s="61">
        <v>312.14708312181011</v>
      </c>
      <c r="F35" s="61">
        <v>1256.5050907918201</v>
      </c>
      <c r="G35" s="61">
        <v>1138.4472460168654</v>
      </c>
      <c r="H35" s="61">
        <v>1625.7965939416245</v>
      </c>
      <c r="I35" s="61">
        <v>959.82026919027055</v>
      </c>
      <c r="J35" s="61">
        <v>624.94936850714078</v>
      </c>
    </row>
    <row r="36" spans="2:10" x14ac:dyDescent="0.2">
      <c r="B36" s="34" t="s">
        <v>19</v>
      </c>
      <c r="C36" s="80" t="s">
        <v>22</v>
      </c>
      <c r="D36" s="35">
        <f t="shared" ref="D36:I36" si="8">+D37-D25</f>
        <v>748.81548484206985</v>
      </c>
      <c r="E36" s="66">
        <f t="shared" si="8"/>
        <v>704.05444332009995</v>
      </c>
      <c r="F36" s="67">
        <f t="shared" si="8"/>
        <v>2979.2489893145193</v>
      </c>
      <c r="G36" s="67">
        <f t="shared" si="8"/>
        <v>2004.9298903980157</v>
      </c>
      <c r="H36" s="67">
        <f t="shared" si="8"/>
        <v>2712.4431755893143</v>
      </c>
      <c r="I36" s="67">
        <f t="shared" si="8"/>
        <v>2212.5079751428502</v>
      </c>
      <c r="J36" s="67">
        <f t="shared" ref="J36" si="9">+J37-J25</f>
        <v>1063.8947638041768</v>
      </c>
    </row>
    <row r="37" spans="2:10" x14ac:dyDescent="0.2">
      <c r="B37" s="26" t="s">
        <v>21</v>
      </c>
      <c r="C37" s="79" t="s">
        <v>20</v>
      </c>
      <c r="D37" s="36">
        <f t="shared" ref="D37:I37" si="10">+D17+D25+D35</f>
        <v>748.87672484206985</v>
      </c>
      <c r="E37" s="68">
        <f t="shared" si="10"/>
        <v>704.22396654609997</v>
      </c>
      <c r="F37" s="69">
        <f t="shared" si="10"/>
        <v>2979.2489893148695</v>
      </c>
      <c r="G37" s="69">
        <f t="shared" si="10"/>
        <v>2004.9415764468756</v>
      </c>
      <c r="H37" s="69">
        <f t="shared" si="10"/>
        <v>2712.4440901914741</v>
      </c>
      <c r="I37" s="69">
        <f t="shared" si="10"/>
        <v>2212.5079751428502</v>
      </c>
      <c r="J37" s="69">
        <f t="shared" ref="J37" si="11">+J17+J25+J35</f>
        <v>1063.8947638041768</v>
      </c>
    </row>
    <row r="38" spans="2:10" x14ac:dyDescent="0.2">
      <c r="B38" s="34" t="s">
        <v>40</v>
      </c>
      <c r="C38" s="80" t="s">
        <v>41</v>
      </c>
      <c r="D38" s="35">
        <v>14853.5407778954</v>
      </c>
      <c r="E38" s="66">
        <v>14807.200359442</v>
      </c>
      <c r="F38" s="67">
        <v>18735.466920226001</v>
      </c>
      <c r="G38" s="67">
        <v>18879.612690109003</v>
      </c>
      <c r="H38" s="67">
        <v>21725.844818532001</v>
      </c>
      <c r="I38" s="67">
        <v>26984.724718628499</v>
      </c>
      <c r="J38" s="67">
        <v>26327.598717086999</v>
      </c>
    </row>
    <row r="39" spans="2:10" ht="18.75" customHeight="1" x14ac:dyDescent="0.2">
      <c r="B39" s="26" t="s">
        <v>23</v>
      </c>
      <c r="C39" s="79" t="s">
        <v>44</v>
      </c>
      <c r="D39" s="37">
        <f t="shared" ref="D39:I39" si="12">+D36/D38*100</f>
        <v>5.0413264826150739</v>
      </c>
      <c r="E39" s="70">
        <f t="shared" si="12"/>
        <v>4.7548113500817912</v>
      </c>
      <c r="F39" s="71">
        <f t="shared" si="12"/>
        <v>15.901653276109446</v>
      </c>
      <c r="G39" s="71">
        <f t="shared" si="12"/>
        <v>10.619549899179844</v>
      </c>
      <c r="H39" s="71">
        <f t="shared" si="12"/>
        <v>12.484868589669841</v>
      </c>
      <c r="I39" s="71">
        <f t="shared" si="12"/>
        <v>8.1991126395129701</v>
      </c>
      <c r="J39" s="71">
        <f t="shared" ref="J39" si="13">+J36/J38*100</f>
        <v>4.0409867046237435</v>
      </c>
    </row>
    <row r="40" spans="2:10" x14ac:dyDescent="0.2">
      <c r="B40" s="1" t="s">
        <v>24</v>
      </c>
      <c r="C40" s="83"/>
      <c r="D40" s="4"/>
      <c r="E40" s="72"/>
    </row>
    <row r="41" spans="2:10" x14ac:dyDescent="0.2">
      <c r="D41" s="8"/>
      <c r="E41" s="108"/>
      <c r="G41" s="73"/>
      <c r="H41" s="73"/>
      <c r="I41" s="73"/>
      <c r="J41" s="73"/>
    </row>
    <row r="42" spans="2:10" x14ac:dyDescent="0.2">
      <c r="J42" s="73"/>
    </row>
    <row r="43" spans="2:10" x14ac:dyDescent="0.2">
      <c r="H43" s="73"/>
    </row>
    <row r="50" spans="4:5" hidden="1" x14ac:dyDescent="0.2"/>
    <row r="51" spans="4:5" hidden="1" x14ac:dyDescent="0.2">
      <c r="D51" s="6">
        <v>0</v>
      </c>
      <c r="E51" s="73"/>
    </row>
    <row r="52" spans="4:5" hidden="1" x14ac:dyDescent="0.2">
      <c r="D52" s="6">
        <v>0</v>
      </c>
      <c r="E52" s="73"/>
    </row>
    <row r="53" spans="4:5" hidden="1" x14ac:dyDescent="0.2">
      <c r="D53" s="6">
        <v>0</v>
      </c>
      <c r="E53" s="73"/>
    </row>
    <row r="54" spans="4:5" hidden="1" x14ac:dyDescent="0.2">
      <c r="D54" s="6">
        <v>0</v>
      </c>
      <c r="E54" s="73"/>
    </row>
    <row r="55" spans="4:5" hidden="1" x14ac:dyDescent="0.2">
      <c r="D55" s="6">
        <v>0</v>
      </c>
      <c r="E55" s="73"/>
    </row>
    <row r="56" spans="4:5" hidden="1" x14ac:dyDescent="0.2">
      <c r="D56" s="6">
        <v>0</v>
      </c>
      <c r="E56" s="73"/>
    </row>
    <row r="57" spans="4:5" hidden="1" x14ac:dyDescent="0.2">
      <c r="D57" s="6">
        <v>0</v>
      </c>
      <c r="E57" s="73"/>
    </row>
    <row r="58" spans="4:5" hidden="1" x14ac:dyDescent="0.2">
      <c r="D58" s="6">
        <v>0</v>
      </c>
      <c r="E58" s="73"/>
    </row>
    <row r="59" spans="4:5" hidden="1" x14ac:dyDescent="0.2">
      <c r="D59" s="6">
        <v>0</v>
      </c>
      <c r="E59" s="73"/>
    </row>
    <row r="60" spans="4:5" hidden="1" x14ac:dyDescent="0.2">
      <c r="D60" s="6">
        <v>0</v>
      </c>
      <c r="E60" s="73"/>
    </row>
    <row r="61" spans="4:5" hidden="1" x14ac:dyDescent="0.2">
      <c r="D61" s="6">
        <v>0</v>
      </c>
      <c r="E61" s="73"/>
    </row>
    <row r="62" spans="4:5" hidden="1" x14ac:dyDescent="0.2">
      <c r="D62" s="6">
        <v>0</v>
      </c>
      <c r="E62" s="73"/>
    </row>
    <row r="63" spans="4:5" hidden="1" x14ac:dyDescent="0.2">
      <c r="D63" s="6">
        <v>0</v>
      </c>
      <c r="E63" s="73"/>
    </row>
    <row r="64" spans="4:5" hidden="1" x14ac:dyDescent="0.2">
      <c r="D64" s="6">
        <v>0</v>
      </c>
      <c r="E64" s="73"/>
    </row>
    <row r="65" spans="4:5" hidden="1" x14ac:dyDescent="0.2">
      <c r="D65" s="6">
        <v>0</v>
      </c>
      <c r="E65" s="73"/>
    </row>
    <row r="66" spans="4:5" hidden="1" x14ac:dyDescent="0.2">
      <c r="D66" s="6">
        <v>0</v>
      </c>
      <c r="E66" s="73"/>
    </row>
    <row r="67" spans="4:5" hidden="1" x14ac:dyDescent="0.2">
      <c r="D67" s="6">
        <v>0</v>
      </c>
      <c r="E67" s="73"/>
    </row>
    <row r="68" spans="4:5" hidden="1" x14ac:dyDescent="0.2">
      <c r="D68" s="6"/>
      <c r="E68" s="73"/>
    </row>
    <row r="69" spans="4:5" x14ac:dyDescent="0.2">
      <c r="D69" s="6"/>
      <c r="E69" s="73"/>
    </row>
  </sheetData>
  <mergeCells count="19">
    <mergeCell ref="D5:J5"/>
    <mergeCell ref="D13:J13"/>
    <mergeCell ref="D8:J8"/>
    <mergeCell ref="D9:D10"/>
    <mergeCell ref="E9:E10"/>
    <mergeCell ref="F9:F10"/>
    <mergeCell ref="G9:G10"/>
    <mergeCell ref="H9:H10"/>
    <mergeCell ref="I9:I10"/>
    <mergeCell ref="J9:J10"/>
    <mergeCell ref="B15:B16"/>
    <mergeCell ref="C15:C16"/>
    <mergeCell ref="D15:D16"/>
    <mergeCell ref="E15:E16"/>
    <mergeCell ref="J15:J16"/>
    <mergeCell ref="I15:I16"/>
    <mergeCell ref="H15:H16"/>
    <mergeCell ref="G15:G16"/>
    <mergeCell ref="F15:F16"/>
  </mergeCells>
  <pageMargins left="0.7" right="0.7" top="0.75" bottom="0.75" header="0.3" footer="0.3"/>
  <ignoredErrors>
    <ignoredError sqref="D30:H30" formulaRange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5:V297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C10" sqref="C10"/>
    </sheetView>
  </sheetViews>
  <sheetFormatPr baseColWidth="10" defaultRowHeight="11.25" x14ac:dyDescent="0.2"/>
  <cols>
    <col min="1" max="2" width="2.7109375" style="2" customWidth="1"/>
    <col min="3" max="3" width="54.5703125" style="2" customWidth="1"/>
    <col min="4" max="4" width="7.7109375" style="2" customWidth="1"/>
    <col min="5" max="5" width="12.140625" style="2" customWidth="1"/>
    <col min="6" max="12" width="7.7109375" style="2" customWidth="1"/>
    <col min="13" max="22" width="8.7109375" style="2" customWidth="1"/>
    <col min="23" max="16384" width="11.42578125" style="2"/>
  </cols>
  <sheetData>
    <row r="5" spans="3:22" ht="18" x14ac:dyDescent="0.25">
      <c r="D5" s="116" t="s">
        <v>118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8" spans="3:22" x14ac:dyDescent="0.2">
      <c r="D8" s="130" t="s">
        <v>110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3:22" x14ac:dyDescent="0.2">
      <c r="D9" s="128">
        <v>2000</v>
      </c>
      <c r="E9" s="128">
        <v>2001</v>
      </c>
      <c r="F9" s="128">
        <v>2002</v>
      </c>
      <c r="G9" s="128">
        <v>2003</v>
      </c>
      <c r="H9" s="128">
        <v>2004</v>
      </c>
      <c r="I9" s="128">
        <v>2005</v>
      </c>
      <c r="J9" s="128">
        <v>2006</v>
      </c>
      <c r="K9" s="128">
        <v>2007</v>
      </c>
      <c r="L9" s="128">
        <v>2008</v>
      </c>
      <c r="M9" s="128">
        <v>2009</v>
      </c>
      <c r="N9" s="128">
        <v>2010</v>
      </c>
      <c r="O9" s="128">
        <v>2011</v>
      </c>
      <c r="P9" s="128">
        <v>2012</v>
      </c>
      <c r="Q9" s="128">
        <v>2013</v>
      </c>
      <c r="R9" s="128">
        <v>2014</v>
      </c>
      <c r="S9" s="128">
        <v>2015</v>
      </c>
      <c r="T9" s="128">
        <v>2016</v>
      </c>
      <c r="U9" s="128">
        <v>2017</v>
      </c>
      <c r="V9" s="128">
        <v>2018</v>
      </c>
    </row>
    <row r="10" spans="3:22" x14ac:dyDescent="0.2"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</row>
    <row r="12" spans="3:22" ht="18" x14ac:dyDescent="0.2">
      <c r="C12" s="88"/>
      <c r="D12" s="123" t="s">
        <v>42</v>
      </c>
      <c r="E12" s="123"/>
      <c r="F12" s="123"/>
      <c r="G12" s="123"/>
      <c r="H12" s="123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</row>
    <row r="13" spans="3:22" ht="15" customHeight="1" x14ac:dyDescent="0.2"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</row>
    <row r="14" spans="3:22" x14ac:dyDescent="0.2">
      <c r="C14" s="131" t="s">
        <v>26</v>
      </c>
      <c r="D14" s="128">
        <v>2000</v>
      </c>
      <c r="E14" s="128">
        <v>2001</v>
      </c>
      <c r="F14" s="128">
        <v>2002</v>
      </c>
      <c r="G14" s="128">
        <v>2003</v>
      </c>
      <c r="H14" s="128">
        <v>2004</v>
      </c>
      <c r="I14" s="128">
        <v>2005</v>
      </c>
      <c r="J14" s="128">
        <v>2006</v>
      </c>
      <c r="K14" s="128">
        <v>2007</v>
      </c>
      <c r="L14" s="128">
        <v>2008</v>
      </c>
      <c r="M14" s="128">
        <v>2009</v>
      </c>
      <c r="N14" s="128">
        <v>2010</v>
      </c>
      <c r="O14" s="128">
        <v>2011</v>
      </c>
      <c r="P14" s="128">
        <v>2012</v>
      </c>
      <c r="Q14" s="128">
        <v>2013</v>
      </c>
      <c r="R14" s="128">
        <v>2014</v>
      </c>
      <c r="S14" s="128">
        <v>2015</v>
      </c>
      <c r="T14" s="128">
        <v>2016</v>
      </c>
      <c r="U14" s="128">
        <v>2017</v>
      </c>
      <c r="V14" s="128">
        <v>2018</v>
      </c>
    </row>
    <row r="15" spans="3:22" x14ac:dyDescent="0.2">
      <c r="C15" s="132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</row>
    <row r="16" spans="3:22" x14ac:dyDescent="0.2">
      <c r="C16" s="84" t="s">
        <v>57</v>
      </c>
      <c r="D16" s="42">
        <v>65.097540582899995</v>
      </c>
      <c r="E16" s="42">
        <v>39.138427078199996</v>
      </c>
      <c r="F16" s="42">
        <v>81.391066262980004</v>
      </c>
      <c r="G16" s="42">
        <v>14.741911389270001</v>
      </c>
      <c r="H16" s="42">
        <v>31.597596090810004</v>
      </c>
      <c r="I16" s="42">
        <v>37.423737074719995</v>
      </c>
      <c r="J16" s="42">
        <v>28.151172089470002</v>
      </c>
      <c r="K16" s="42">
        <v>33.955055740200002</v>
      </c>
      <c r="L16" s="42">
        <v>11.581870238440008</v>
      </c>
      <c r="M16" s="42">
        <v>123.39867871858998</v>
      </c>
      <c r="N16" s="42">
        <v>140.23528777535998</v>
      </c>
      <c r="O16" s="42">
        <v>67.753584348689998</v>
      </c>
      <c r="P16" s="42">
        <v>146.60815875092004</v>
      </c>
      <c r="Q16" s="42">
        <v>198.47296336331999</v>
      </c>
      <c r="R16" s="42">
        <v>187.40093087723898</v>
      </c>
      <c r="S16" s="42">
        <v>153.61004484472005</v>
      </c>
      <c r="T16" s="42">
        <v>152.68142179143996</v>
      </c>
      <c r="U16" s="42">
        <v>91.721924057660004</v>
      </c>
      <c r="V16" s="42">
        <v>201.32318104589001</v>
      </c>
    </row>
    <row r="17" spans="3:22" x14ac:dyDescent="0.2">
      <c r="C17" s="85" t="s">
        <v>27</v>
      </c>
      <c r="D17" s="43">
        <v>32.699864571499994</v>
      </c>
      <c r="E17" s="43">
        <v>15.270013227769999</v>
      </c>
      <c r="F17" s="43">
        <v>24.047036193669999</v>
      </c>
      <c r="G17" s="43">
        <v>15.850780650059999</v>
      </c>
      <c r="H17" s="43">
        <v>12.043610676959998</v>
      </c>
      <c r="I17" s="43">
        <v>11.76825260279</v>
      </c>
      <c r="J17" s="43">
        <v>13.024107403190003</v>
      </c>
      <c r="K17" s="43">
        <v>18.687011882259995</v>
      </c>
      <c r="L17" s="43">
        <v>26.458075915380004</v>
      </c>
      <c r="M17" s="43">
        <v>29.695018318479992</v>
      </c>
      <c r="N17" s="43">
        <v>91.659269534169994</v>
      </c>
      <c r="O17" s="43">
        <v>26.605772801199993</v>
      </c>
      <c r="P17" s="43">
        <v>48.516827790729991</v>
      </c>
      <c r="Q17" s="43">
        <v>69.33361898842</v>
      </c>
      <c r="R17" s="43">
        <v>39.150175929538776</v>
      </c>
      <c r="S17" s="43">
        <v>161.70212936889999</v>
      </c>
      <c r="T17" s="43">
        <v>36.406413640979991</v>
      </c>
      <c r="U17" s="43">
        <v>25.481882106299999</v>
      </c>
      <c r="V17" s="43">
        <v>13.639727147140002</v>
      </c>
    </row>
    <row r="18" spans="3:22" x14ac:dyDescent="0.2">
      <c r="C18" s="84" t="s">
        <v>58</v>
      </c>
      <c r="D18" s="42">
        <v>8.3418542343999995</v>
      </c>
      <c r="E18" s="42">
        <v>0.61061216740000013</v>
      </c>
      <c r="F18" s="42">
        <v>7.0564354906300002</v>
      </c>
      <c r="G18" s="42">
        <v>0.42708690162000051</v>
      </c>
      <c r="H18" s="42">
        <v>0.81043104846999992</v>
      </c>
      <c r="I18" s="42">
        <v>0.76192054138999998</v>
      </c>
      <c r="J18" s="42">
        <v>1.21634890955</v>
      </c>
      <c r="K18" s="42">
        <v>4.3908933944599999</v>
      </c>
      <c r="L18" s="42">
        <v>2.6728575548499998</v>
      </c>
      <c r="M18" s="42">
        <v>46.155456277469995</v>
      </c>
      <c r="N18" s="42">
        <v>5.5125850948799995</v>
      </c>
      <c r="O18" s="42">
        <v>12.58368633059</v>
      </c>
      <c r="P18" s="42">
        <v>17.389037655279999</v>
      </c>
      <c r="Q18" s="42">
        <v>5.8615108021699998</v>
      </c>
      <c r="R18" s="42">
        <v>3.6438562559200007</v>
      </c>
      <c r="S18" s="42">
        <v>2.9192340323899999</v>
      </c>
      <c r="T18" s="42">
        <v>1.6483646432699994</v>
      </c>
      <c r="U18" s="42">
        <v>1.4526397882700008</v>
      </c>
      <c r="V18" s="42">
        <v>4.30215536536</v>
      </c>
    </row>
    <row r="19" spans="3:22" x14ac:dyDescent="0.2">
      <c r="C19" s="85" t="s">
        <v>28</v>
      </c>
      <c r="D19" s="43">
        <v>52.607016632160011</v>
      </c>
      <c r="E19" s="43">
        <v>27.513933295410002</v>
      </c>
      <c r="F19" s="43">
        <v>42.859341010009999</v>
      </c>
      <c r="G19" s="43">
        <v>14.713968918099997</v>
      </c>
      <c r="H19" s="43">
        <v>10.48171177271</v>
      </c>
      <c r="I19" s="43">
        <v>11.838928619860003</v>
      </c>
      <c r="J19" s="43">
        <v>13.286753572530003</v>
      </c>
      <c r="K19" s="43">
        <v>27.519137383650001</v>
      </c>
      <c r="L19" s="43">
        <v>17.885193834179997</v>
      </c>
      <c r="M19" s="43">
        <v>31.560203598000012</v>
      </c>
      <c r="N19" s="43">
        <v>31.397924494079991</v>
      </c>
      <c r="O19" s="43">
        <v>43.052209851490005</v>
      </c>
      <c r="P19" s="43">
        <v>34.166550191039995</v>
      </c>
      <c r="Q19" s="43">
        <v>39.447235112603806</v>
      </c>
      <c r="R19" s="43">
        <v>57.749626875581995</v>
      </c>
      <c r="S19" s="43">
        <v>35.541493195259996</v>
      </c>
      <c r="T19" s="43">
        <v>16.343486447439993</v>
      </c>
      <c r="U19" s="43">
        <v>13.390514120459992</v>
      </c>
      <c r="V19" s="43">
        <v>18.567052393400001</v>
      </c>
    </row>
    <row r="20" spans="3:22" x14ac:dyDescent="0.2">
      <c r="C20" s="84" t="s">
        <v>60</v>
      </c>
      <c r="D20" s="42">
        <v>25.313511098080003</v>
      </c>
      <c r="E20" s="42">
        <v>19.44996466053</v>
      </c>
      <c r="F20" s="42">
        <v>6.621720755370001</v>
      </c>
      <c r="G20" s="42">
        <v>6.7575458534200008</v>
      </c>
      <c r="H20" s="42">
        <v>6.0610371156799996</v>
      </c>
      <c r="I20" s="42">
        <v>2.9395584849100014</v>
      </c>
      <c r="J20" s="42">
        <v>4.1345643198600017</v>
      </c>
      <c r="K20" s="42">
        <v>3.9746323526199974</v>
      </c>
      <c r="L20" s="42">
        <v>9.1604105453000013</v>
      </c>
      <c r="M20" s="42">
        <v>13.881852650559999</v>
      </c>
      <c r="N20" s="42">
        <v>11.646900984320002</v>
      </c>
      <c r="O20" s="42">
        <v>28.485794464580003</v>
      </c>
      <c r="P20" s="42">
        <v>45.15880266236001</v>
      </c>
      <c r="Q20" s="42">
        <v>39.170072508336077</v>
      </c>
      <c r="R20" s="42">
        <v>16.955734615489998</v>
      </c>
      <c r="S20" s="42">
        <v>8.1745823287500023</v>
      </c>
      <c r="T20" s="42">
        <v>6.5276798565500007</v>
      </c>
      <c r="U20" s="42">
        <v>4.6024465916000006</v>
      </c>
      <c r="V20" s="42">
        <v>7.6987044620719995</v>
      </c>
    </row>
    <row r="21" spans="3:22" x14ac:dyDescent="0.2">
      <c r="C21" s="85" t="s">
        <v>29</v>
      </c>
      <c r="D21" s="43">
        <v>15.0010633193</v>
      </c>
      <c r="E21" s="43">
        <v>0.85952847785000019</v>
      </c>
      <c r="F21" s="43">
        <v>6.1319109298800001</v>
      </c>
      <c r="G21" s="43">
        <v>0.47902833476000023</v>
      </c>
      <c r="H21" s="43">
        <v>0.6838115350399997</v>
      </c>
      <c r="I21" s="43">
        <v>3.9483812597899997</v>
      </c>
      <c r="J21" s="43">
        <v>6.7280179964399993</v>
      </c>
      <c r="K21" s="43">
        <v>12.923162455289999</v>
      </c>
      <c r="L21" s="43">
        <v>3.2568191822399997</v>
      </c>
      <c r="M21" s="43">
        <v>22.500131910689998</v>
      </c>
      <c r="N21" s="43">
        <v>10.264163752090001</v>
      </c>
      <c r="O21" s="43">
        <v>8.3239008614299959</v>
      </c>
      <c r="P21" s="43">
        <v>4.9712873753099966</v>
      </c>
      <c r="Q21" s="43">
        <v>13.216049099920001</v>
      </c>
      <c r="R21" s="43">
        <v>2.4218131795900013</v>
      </c>
      <c r="S21" s="43">
        <v>3.7975716598600018</v>
      </c>
      <c r="T21" s="43">
        <v>2.3323399518900008</v>
      </c>
      <c r="U21" s="43">
        <v>0.9200519206599983</v>
      </c>
      <c r="V21" s="43">
        <v>2.8968252047250007</v>
      </c>
    </row>
    <row r="22" spans="3:22" x14ac:dyDescent="0.2">
      <c r="C22" s="84" t="s">
        <v>61</v>
      </c>
      <c r="D22" s="42">
        <v>185.20495356800987</v>
      </c>
      <c r="E22" s="42">
        <v>193.00755770507996</v>
      </c>
      <c r="F22" s="42">
        <v>315.84896318399012</v>
      </c>
      <c r="G22" s="42">
        <v>218.62001726095227</v>
      </c>
      <c r="H22" s="42">
        <v>153.25926772176726</v>
      </c>
      <c r="I22" s="42">
        <v>141.84716787233992</v>
      </c>
      <c r="J22" s="42">
        <v>138.66250547678999</v>
      </c>
      <c r="K22" s="42">
        <v>304.50558170430992</v>
      </c>
      <c r="L22" s="42">
        <v>151.81344994070989</v>
      </c>
      <c r="M22" s="42">
        <v>542.71723297745052</v>
      </c>
      <c r="N22" s="42">
        <v>540.19652983473964</v>
      </c>
      <c r="O22" s="42">
        <v>546.00898203970155</v>
      </c>
      <c r="P22" s="42">
        <v>360.89135009617945</v>
      </c>
      <c r="Q22" s="42">
        <v>391.28901866375048</v>
      </c>
      <c r="R22" s="42">
        <v>282.24768632524132</v>
      </c>
      <c r="S22" s="42">
        <v>455.51590369342932</v>
      </c>
      <c r="T22" s="42">
        <v>171.28804613957024</v>
      </c>
      <c r="U22" s="42">
        <v>77.364019337760126</v>
      </c>
      <c r="V22" s="42">
        <v>115.16483056446909</v>
      </c>
    </row>
    <row r="23" spans="3:22" x14ac:dyDescent="0.2">
      <c r="C23" s="85" t="s">
        <v>62</v>
      </c>
      <c r="D23" s="43">
        <v>5.4246132419999995</v>
      </c>
      <c r="E23" s="43">
        <v>1.015102704849999</v>
      </c>
      <c r="F23" s="43">
        <v>3.8633514214900004</v>
      </c>
      <c r="G23" s="43">
        <v>1.5483952847900002</v>
      </c>
      <c r="H23" s="43">
        <v>0.84942947736999996</v>
      </c>
      <c r="I23" s="43">
        <v>0.45777463322999956</v>
      </c>
      <c r="J23" s="43">
        <v>2.6043943635100004</v>
      </c>
      <c r="K23" s="43">
        <v>2.9459781278899997</v>
      </c>
      <c r="L23" s="43">
        <v>2.5547783494500012</v>
      </c>
      <c r="M23" s="43">
        <v>9.6464964016800003</v>
      </c>
      <c r="N23" s="43">
        <v>2.6997860072300002</v>
      </c>
      <c r="O23" s="43">
        <v>2.34377197661001</v>
      </c>
      <c r="P23" s="43">
        <v>21.609856831510001</v>
      </c>
      <c r="Q23" s="43">
        <v>19.021873541040001</v>
      </c>
      <c r="R23" s="43">
        <v>15.437384096490002</v>
      </c>
      <c r="S23" s="43">
        <v>7.5346743635300024</v>
      </c>
      <c r="T23" s="43">
        <v>7.3197082986499931</v>
      </c>
      <c r="U23" s="43">
        <v>7.2341627267400037</v>
      </c>
      <c r="V23" s="43">
        <v>4.2468005029200002</v>
      </c>
    </row>
    <row r="24" spans="3:22" x14ac:dyDescent="0.2">
      <c r="C24" s="84" t="s">
        <v>63</v>
      </c>
      <c r="D24" s="42">
        <v>268.59788182630001</v>
      </c>
      <c r="E24" s="42">
        <v>247.66578944614997</v>
      </c>
      <c r="F24" s="42">
        <v>49.440891913669994</v>
      </c>
      <c r="G24" s="42">
        <v>43.977068517620019</v>
      </c>
      <c r="H24" s="42">
        <v>21.598086322130001</v>
      </c>
      <c r="I24" s="42">
        <v>29.28571404421</v>
      </c>
      <c r="J24" s="42">
        <v>188.44329827323028</v>
      </c>
      <c r="K24" s="42">
        <v>39.871558033630031</v>
      </c>
      <c r="L24" s="42">
        <v>61.02757024065</v>
      </c>
      <c r="M24" s="42">
        <v>120.49302286195999</v>
      </c>
      <c r="N24" s="42">
        <v>500.96433518318992</v>
      </c>
      <c r="O24" s="42">
        <v>23.685125963079987</v>
      </c>
      <c r="P24" s="42">
        <v>141.51337433198998</v>
      </c>
      <c r="Q24" s="42">
        <v>116.48600006542</v>
      </c>
      <c r="R24" s="42">
        <v>16.02076048644</v>
      </c>
      <c r="S24" s="42">
        <v>20.653552866277973</v>
      </c>
      <c r="T24" s="42">
        <v>259.87198183457002</v>
      </c>
      <c r="U24" s="42">
        <v>34.158170731910062</v>
      </c>
      <c r="V24" s="42">
        <v>13.07554240613997</v>
      </c>
    </row>
    <row r="25" spans="3:22" x14ac:dyDescent="0.2">
      <c r="C25" s="85" t="s">
        <v>64</v>
      </c>
      <c r="D25" s="43">
        <v>4.8867716109600012</v>
      </c>
      <c r="E25" s="43">
        <v>10.402198582410001</v>
      </c>
      <c r="F25" s="43">
        <v>10.389617729950002</v>
      </c>
      <c r="G25" s="43">
        <v>4.6007848659899997</v>
      </c>
      <c r="H25" s="43">
        <v>7.3113349318000003</v>
      </c>
      <c r="I25" s="43">
        <v>3.0322766553199996</v>
      </c>
      <c r="J25" s="43">
        <v>13.15081894645</v>
      </c>
      <c r="K25" s="43">
        <v>58.530796906680003</v>
      </c>
      <c r="L25" s="43">
        <v>43.143148471669996</v>
      </c>
      <c r="M25" s="43">
        <v>61.116351705199996</v>
      </c>
      <c r="N25" s="43">
        <v>43.420929730330002</v>
      </c>
      <c r="O25" s="43">
        <v>48.848753553306295</v>
      </c>
      <c r="P25" s="43">
        <v>48.076986220030001</v>
      </c>
      <c r="Q25" s="43">
        <v>62.465043228829991</v>
      </c>
      <c r="R25" s="43">
        <v>65.949689478690004</v>
      </c>
      <c r="S25" s="43">
        <v>62.415260489251899</v>
      </c>
      <c r="T25" s="43">
        <v>23.074995967419998</v>
      </c>
      <c r="U25" s="43">
        <v>21.825199988700003</v>
      </c>
      <c r="V25" s="43">
        <v>29.85797122284</v>
      </c>
    </row>
    <row r="26" spans="3:22" x14ac:dyDescent="0.2">
      <c r="C26" s="84" t="s">
        <v>65</v>
      </c>
      <c r="D26" s="42">
        <v>25.299134278810012</v>
      </c>
      <c r="E26" s="42">
        <v>10.133247645049991</v>
      </c>
      <c r="F26" s="42">
        <v>12.559575994600008</v>
      </c>
      <c r="G26" s="42">
        <v>11.835543121740004</v>
      </c>
      <c r="H26" s="42">
        <v>3.324619516519971</v>
      </c>
      <c r="I26" s="42">
        <v>2.3961907738600012</v>
      </c>
      <c r="J26" s="42">
        <v>2.8801798475999978</v>
      </c>
      <c r="K26" s="42">
        <v>10.764142850059974</v>
      </c>
      <c r="L26" s="42">
        <v>25.505290885779999</v>
      </c>
      <c r="M26" s="42">
        <v>20.016239635010002</v>
      </c>
      <c r="N26" s="42">
        <v>86.485388973329975</v>
      </c>
      <c r="O26" s="42">
        <v>40.112515166410006</v>
      </c>
      <c r="P26" s="42">
        <v>80.463271612399978</v>
      </c>
      <c r="Q26" s="42">
        <v>37.755945520789979</v>
      </c>
      <c r="R26" s="42">
        <v>171.33518917311994</v>
      </c>
      <c r="S26" s="42">
        <v>241.41717334189994</v>
      </c>
      <c r="T26" s="42">
        <v>92.854590225850032</v>
      </c>
      <c r="U26" s="42">
        <v>21.162646594999984</v>
      </c>
      <c r="V26" s="42">
        <v>116.03499216955905</v>
      </c>
    </row>
    <row r="27" spans="3:22" x14ac:dyDescent="0.2">
      <c r="C27" s="85" t="s">
        <v>30</v>
      </c>
      <c r="D27" s="43">
        <v>464.80276283974007</v>
      </c>
      <c r="E27" s="43">
        <v>414.91489565729955</v>
      </c>
      <c r="F27" s="43">
        <v>286.86086298591272</v>
      </c>
      <c r="G27" s="43">
        <v>88.384099690409997</v>
      </c>
      <c r="H27" s="43">
        <v>243.01769630043995</v>
      </c>
      <c r="I27" s="43">
        <v>630.50832264373003</v>
      </c>
      <c r="J27" s="43">
        <v>264.39853522341008</v>
      </c>
      <c r="K27" s="43">
        <v>1270.63122232669</v>
      </c>
      <c r="L27" s="43">
        <v>974.41419718704049</v>
      </c>
      <c r="M27" s="43">
        <v>2058.4249019519393</v>
      </c>
      <c r="N27" s="43">
        <v>2017.3427358120709</v>
      </c>
      <c r="O27" s="43">
        <v>228.79228507553</v>
      </c>
      <c r="P27" s="43">
        <v>753.36351933878211</v>
      </c>
      <c r="Q27" s="43">
        <v>2192.6608684985745</v>
      </c>
      <c r="R27" s="43">
        <v>4238.4247891863288</v>
      </c>
      <c r="S27" s="43">
        <v>1257.0755853061598</v>
      </c>
      <c r="T27" s="43">
        <v>877.05164753161012</v>
      </c>
      <c r="U27" s="43">
        <v>597.05628036926998</v>
      </c>
      <c r="V27" s="43">
        <v>1324.2172578534298</v>
      </c>
    </row>
    <row r="28" spans="3:22" x14ac:dyDescent="0.2">
      <c r="C28" s="84" t="s">
        <v>78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</row>
    <row r="29" spans="3:22" x14ac:dyDescent="0.2">
      <c r="C29" s="85" t="s">
        <v>66</v>
      </c>
      <c r="D29" s="43">
        <v>245.54498585548001</v>
      </c>
      <c r="E29" s="43">
        <v>228.23664576480999</v>
      </c>
      <c r="F29" s="43">
        <v>113.13304240595996</v>
      </c>
      <c r="G29" s="43">
        <v>42.132748371999938</v>
      </c>
      <c r="H29" s="43">
        <v>14.529199647289943</v>
      </c>
      <c r="I29" s="43">
        <v>27.756399570450014</v>
      </c>
      <c r="J29" s="43">
        <v>70.133359411490048</v>
      </c>
      <c r="K29" s="43">
        <v>205.98520720465987</v>
      </c>
      <c r="L29" s="43">
        <v>127.67098705155011</v>
      </c>
      <c r="M29" s="43">
        <v>131.32034080984002</v>
      </c>
      <c r="N29" s="43">
        <v>201.31365960077989</v>
      </c>
      <c r="O29" s="43">
        <v>464.96403427107015</v>
      </c>
      <c r="P29" s="43">
        <v>383.31022746959991</v>
      </c>
      <c r="Q29" s="43">
        <v>283.10488074769415</v>
      </c>
      <c r="R29" s="43">
        <v>242.6842228655108</v>
      </c>
      <c r="S29" s="43">
        <v>200.15144328501185</v>
      </c>
      <c r="T29" s="43">
        <v>177.10381052957996</v>
      </c>
      <c r="U29" s="43">
        <v>148.32620463563995</v>
      </c>
      <c r="V29" s="43">
        <v>224.21033624078231</v>
      </c>
    </row>
    <row r="30" spans="3:22" x14ac:dyDescent="0.2">
      <c r="C30" s="84" t="s">
        <v>67</v>
      </c>
      <c r="D30" s="42">
        <v>27.745826905989993</v>
      </c>
      <c r="E30" s="42">
        <v>8.0010807324800002</v>
      </c>
      <c r="F30" s="42">
        <v>8.229995112580001</v>
      </c>
      <c r="G30" s="42">
        <v>2.7294359691399999</v>
      </c>
      <c r="H30" s="42">
        <v>8.9830185137400012</v>
      </c>
      <c r="I30" s="42">
        <v>33.719315588210009</v>
      </c>
      <c r="J30" s="42">
        <v>4.9337827652400001</v>
      </c>
      <c r="K30" s="42">
        <v>7.0672233969200029</v>
      </c>
      <c r="L30" s="42">
        <v>12.233551933839994</v>
      </c>
      <c r="M30" s="42">
        <v>24.518673009659995</v>
      </c>
      <c r="N30" s="42">
        <v>50.318598265830012</v>
      </c>
      <c r="O30" s="42">
        <v>28.101076917020002</v>
      </c>
      <c r="P30" s="42">
        <v>31.9124504074566</v>
      </c>
      <c r="Q30" s="42">
        <v>66.876895677809969</v>
      </c>
      <c r="R30" s="42">
        <v>19.629806842724012</v>
      </c>
      <c r="S30" s="42">
        <v>12.867092703599999</v>
      </c>
      <c r="T30" s="42">
        <v>7.7365637628399995</v>
      </c>
      <c r="U30" s="42">
        <v>10.046197769390004</v>
      </c>
      <c r="V30" s="42">
        <v>23.686272769300022</v>
      </c>
    </row>
    <row r="31" spans="3:22" x14ac:dyDescent="0.2">
      <c r="C31" s="85" t="s">
        <v>31</v>
      </c>
      <c r="D31" s="43">
        <v>6.4698520768300032</v>
      </c>
      <c r="E31" s="43">
        <v>6.9196099041099961</v>
      </c>
      <c r="F31" s="43">
        <v>10.760090521829998</v>
      </c>
      <c r="G31" s="43">
        <v>4.4992148549100008</v>
      </c>
      <c r="H31" s="43">
        <v>4.671149779430003</v>
      </c>
      <c r="I31" s="43">
        <v>14.761672545980003</v>
      </c>
      <c r="J31" s="43">
        <v>16.878752763660007</v>
      </c>
      <c r="K31" s="43">
        <v>24.310463114199994</v>
      </c>
      <c r="L31" s="43">
        <v>30.701589725439998</v>
      </c>
      <c r="M31" s="43">
        <v>83.153849429659999</v>
      </c>
      <c r="N31" s="43">
        <v>81.905681664840003</v>
      </c>
      <c r="O31" s="43">
        <v>60.565579129880021</v>
      </c>
      <c r="P31" s="43">
        <v>36.593305841256253</v>
      </c>
      <c r="Q31" s="43">
        <v>45.463172914849999</v>
      </c>
      <c r="R31" s="43">
        <v>24.65255812414</v>
      </c>
      <c r="S31" s="43">
        <v>3.4844087915699995</v>
      </c>
      <c r="T31" s="43">
        <v>2.4798689709599993</v>
      </c>
      <c r="U31" s="43">
        <v>1.6451136627000023</v>
      </c>
      <c r="V31" s="43">
        <v>2.5929874677899987</v>
      </c>
    </row>
    <row r="32" spans="3:22" x14ac:dyDescent="0.2">
      <c r="C32" s="84" t="s">
        <v>32</v>
      </c>
      <c r="D32" s="42">
        <v>56.073942801779999</v>
      </c>
      <c r="E32" s="42">
        <v>44.06127709913001</v>
      </c>
      <c r="F32" s="42">
        <v>90.158423016770001</v>
      </c>
      <c r="G32" s="42">
        <v>38.713400205879999</v>
      </c>
      <c r="H32" s="42">
        <v>87.576212048360006</v>
      </c>
      <c r="I32" s="42">
        <v>29.031667411169998</v>
      </c>
      <c r="J32" s="42">
        <v>82.786425842709974</v>
      </c>
      <c r="K32" s="42">
        <v>279.40674024072985</v>
      </c>
      <c r="L32" s="42">
        <v>81.573627747260005</v>
      </c>
      <c r="M32" s="42">
        <v>169.07896766142005</v>
      </c>
      <c r="N32" s="42">
        <v>361.97021092556002</v>
      </c>
      <c r="O32" s="42">
        <v>199.41195631460204</v>
      </c>
      <c r="P32" s="42">
        <v>288.01114036703018</v>
      </c>
      <c r="Q32" s="42">
        <v>309.38069924091997</v>
      </c>
      <c r="R32" s="42">
        <v>280.88530306950787</v>
      </c>
      <c r="S32" s="42">
        <v>191.39926173621973</v>
      </c>
      <c r="T32" s="42">
        <v>99.228511854940052</v>
      </c>
      <c r="U32" s="42">
        <v>241.30321965423988</v>
      </c>
      <c r="V32" s="42">
        <v>324.35468830734993</v>
      </c>
    </row>
    <row r="33" spans="2:22" x14ac:dyDescent="0.2">
      <c r="C33" s="85" t="s">
        <v>69</v>
      </c>
      <c r="D33" s="43">
        <v>55.98417307134001</v>
      </c>
      <c r="E33" s="43">
        <v>156.69912399200004</v>
      </c>
      <c r="F33" s="43">
        <v>81.456787006170003</v>
      </c>
      <c r="G33" s="43">
        <v>9.9107885564300009</v>
      </c>
      <c r="H33" s="43">
        <v>32.515623981129998</v>
      </c>
      <c r="I33" s="43">
        <v>89.693637154889998</v>
      </c>
      <c r="J33" s="43">
        <v>193.54935620621995</v>
      </c>
      <c r="K33" s="43">
        <v>1549.4967068728135</v>
      </c>
      <c r="L33" s="43">
        <v>45.411256592930009</v>
      </c>
      <c r="M33" s="43">
        <v>855.7503592605301</v>
      </c>
      <c r="N33" s="43">
        <v>93.775931816350067</v>
      </c>
      <c r="O33" s="43">
        <v>108.60228552418997</v>
      </c>
      <c r="P33" s="43">
        <v>139.63114759039499</v>
      </c>
      <c r="Q33" s="43">
        <v>147.71693692096898</v>
      </c>
      <c r="R33" s="43">
        <v>76.841107904741818</v>
      </c>
      <c r="S33" s="43">
        <v>72.508744249680106</v>
      </c>
      <c r="T33" s="43">
        <v>110.51835252521001</v>
      </c>
      <c r="U33" s="43">
        <v>101.15865810270002</v>
      </c>
      <c r="V33" s="43">
        <v>103.702822609823</v>
      </c>
    </row>
    <row r="34" spans="2:22" x14ac:dyDescent="0.2">
      <c r="C34" s="84" t="s">
        <v>33</v>
      </c>
      <c r="D34" s="42">
        <v>19.54420572131</v>
      </c>
      <c r="E34" s="42">
        <v>10.587623726700002</v>
      </c>
      <c r="F34" s="42">
        <v>13.263663281080001</v>
      </c>
      <c r="G34" s="42">
        <v>15.534382099859991</v>
      </c>
      <c r="H34" s="42">
        <v>21.776655886129998</v>
      </c>
      <c r="I34" s="42">
        <v>24.178981665189994</v>
      </c>
      <c r="J34" s="42">
        <v>19.722400440819989</v>
      </c>
      <c r="K34" s="42">
        <v>36.060241316899997</v>
      </c>
      <c r="L34" s="42">
        <v>46.574118848749997</v>
      </c>
      <c r="M34" s="42">
        <v>65.084637139089978</v>
      </c>
      <c r="N34" s="42">
        <v>109.67132717721998</v>
      </c>
      <c r="O34" s="42">
        <v>69.146824470189983</v>
      </c>
      <c r="P34" s="42">
        <v>141.22209502263627</v>
      </c>
      <c r="Q34" s="42">
        <v>139.66232221983003</v>
      </c>
      <c r="R34" s="42">
        <v>79.763409903413361</v>
      </c>
      <c r="S34" s="42">
        <v>69.115397531247012</v>
      </c>
      <c r="T34" s="42">
        <v>63.190050909090004</v>
      </c>
      <c r="U34" s="42">
        <v>64.29652297200002</v>
      </c>
      <c r="V34" s="42">
        <v>65.090228099456652</v>
      </c>
    </row>
    <row r="35" spans="2:22" x14ac:dyDescent="0.2">
      <c r="C35" s="85" t="s">
        <v>70</v>
      </c>
      <c r="D35" s="43">
        <v>153.37310886797005</v>
      </c>
      <c r="E35" s="43">
        <v>32.516081462439999</v>
      </c>
      <c r="F35" s="43">
        <v>41.191860295969995</v>
      </c>
      <c r="G35" s="43">
        <v>26.158044109399999</v>
      </c>
      <c r="H35" s="43">
        <v>57.642511763010006</v>
      </c>
      <c r="I35" s="43">
        <v>129.87067787237999</v>
      </c>
      <c r="J35" s="43">
        <v>125.63586487542999</v>
      </c>
      <c r="K35" s="43">
        <v>38.890870064040008</v>
      </c>
      <c r="L35" s="43">
        <v>41.612396569600001</v>
      </c>
      <c r="M35" s="43">
        <v>95.494770625580003</v>
      </c>
      <c r="N35" s="43">
        <v>73.026784746000004</v>
      </c>
      <c r="O35" s="43">
        <v>77.539784764060002</v>
      </c>
      <c r="P35" s="43">
        <v>87.038608996990106</v>
      </c>
      <c r="Q35" s="43">
        <v>144.91640037169</v>
      </c>
      <c r="R35" s="43">
        <v>70.323449685079993</v>
      </c>
      <c r="S35" s="43">
        <v>32.567321868469989</v>
      </c>
      <c r="T35" s="43">
        <v>23.558598166670006</v>
      </c>
      <c r="U35" s="43">
        <v>19.576456989870003</v>
      </c>
      <c r="V35" s="43">
        <v>23.650615883077997</v>
      </c>
    </row>
    <row r="36" spans="2:22" x14ac:dyDescent="0.2">
      <c r="C36" s="84" t="s">
        <v>71</v>
      </c>
      <c r="D36" s="42">
        <v>26.363514186420055</v>
      </c>
      <c r="E36" s="42">
        <v>50.83194421445998</v>
      </c>
      <c r="F36" s="42">
        <v>186.43998377790001</v>
      </c>
      <c r="G36" s="42">
        <v>2.916975566680001</v>
      </c>
      <c r="H36" s="42">
        <v>78.563517326280007</v>
      </c>
      <c r="I36" s="42">
        <v>34.144781650509984</v>
      </c>
      <c r="J36" s="42">
        <v>2.2784884779599994</v>
      </c>
      <c r="K36" s="42">
        <v>6.231181778149999</v>
      </c>
      <c r="L36" s="42">
        <v>38.329403250410003</v>
      </c>
      <c r="M36" s="42">
        <v>31.704086623249999</v>
      </c>
      <c r="N36" s="42">
        <v>52.935723636679995</v>
      </c>
      <c r="O36" s="42">
        <v>27.545633623769984</v>
      </c>
      <c r="P36" s="42">
        <v>77.183938842480032</v>
      </c>
      <c r="Q36" s="42">
        <v>47.652694811899998</v>
      </c>
      <c r="R36" s="42">
        <v>42.563063189710007</v>
      </c>
      <c r="S36" s="42">
        <v>24.837226976740002</v>
      </c>
      <c r="T36" s="42">
        <v>14.242468108239986</v>
      </c>
      <c r="U36" s="42">
        <v>29.206265058129979</v>
      </c>
      <c r="V36" s="42">
        <v>119.13685293155004</v>
      </c>
    </row>
    <row r="37" spans="2:22" x14ac:dyDescent="0.2">
      <c r="C37" s="85" t="s">
        <v>34</v>
      </c>
      <c r="D37" s="43">
        <v>13.285346647729995</v>
      </c>
      <c r="E37" s="43">
        <v>23.320546287739976</v>
      </c>
      <c r="F37" s="43">
        <v>19.640831360000039</v>
      </c>
      <c r="G37" s="43">
        <v>4.8634412025099705</v>
      </c>
      <c r="H37" s="43">
        <v>8.9608257936199891</v>
      </c>
      <c r="I37" s="43">
        <v>2.1829084581899734</v>
      </c>
      <c r="J37" s="43">
        <v>15.151507923730016</v>
      </c>
      <c r="K37" s="43">
        <v>11.835258511779978</v>
      </c>
      <c r="L37" s="43">
        <v>18.772848985250015</v>
      </c>
      <c r="M37" s="43">
        <v>14.815047135490001</v>
      </c>
      <c r="N37" s="43">
        <v>40.200226242429949</v>
      </c>
      <c r="O37" s="43">
        <v>98.103650748869953</v>
      </c>
      <c r="P37" s="43">
        <v>120.54065345071001</v>
      </c>
      <c r="Q37" s="43">
        <v>59.248137869210112</v>
      </c>
      <c r="R37" s="43">
        <v>22.99734985316001</v>
      </c>
      <c r="S37" s="43">
        <v>57.440201708890022</v>
      </c>
      <c r="T37" s="43">
        <v>34.446125325310042</v>
      </c>
      <c r="U37" s="43">
        <v>58.789151044549989</v>
      </c>
      <c r="V37" s="43">
        <v>30.353800770969919</v>
      </c>
    </row>
    <row r="38" spans="2:22" x14ac:dyDescent="0.2">
      <c r="C38" s="84" t="s">
        <v>72</v>
      </c>
      <c r="D38" s="42">
        <v>12.81393763224</v>
      </c>
      <c r="E38" s="42">
        <v>10.813575642259998</v>
      </c>
      <c r="F38" s="42">
        <v>45.208404291239994</v>
      </c>
      <c r="G38" s="42">
        <v>29.096950918429993</v>
      </c>
      <c r="H38" s="42">
        <v>4.0468558353599988</v>
      </c>
      <c r="I38" s="42">
        <v>6.5174804246499995</v>
      </c>
      <c r="J38" s="42">
        <v>68.72991032166</v>
      </c>
      <c r="K38" s="42">
        <v>25.48862863298999</v>
      </c>
      <c r="L38" s="42">
        <v>17.505671407619996</v>
      </c>
      <c r="M38" s="42">
        <v>9.7647941306800004</v>
      </c>
      <c r="N38" s="42">
        <v>25.754243344649989</v>
      </c>
      <c r="O38" s="42">
        <v>53.684050329728912</v>
      </c>
      <c r="P38" s="42">
        <v>47.028224172969992</v>
      </c>
      <c r="Q38" s="42">
        <v>79.596336326396198</v>
      </c>
      <c r="R38" s="42">
        <v>69.745487530240027</v>
      </c>
      <c r="S38" s="42">
        <v>76.295622816959991</v>
      </c>
      <c r="T38" s="42">
        <v>40.658021391540011</v>
      </c>
      <c r="U38" s="42">
        <v>31.968011726910003</v>
      </c>
      <c r="V38" s="42">
        <v>45.466165135480018</v>
      </c>
    </row>
    <row r="39" spans="2:22" x14ac:dyDescent="0.2">
      <c r="C39" s="85" t="s">
        <v>35</v>
      </c>
      <c r="D39" s="43">
        <v>14.55405354623</v>
      </c>
      <c r="E39" s="43">
        <v>14.067082018789989</v>
      </c>
      <c r="F39" s="43">
        <v>16.907347601999987</v>
      </c>
      <c r="G39" s="43">
        <v>2.7723755033400068</v>
      </c>
      <c r="H39" s="43">
        <v>23.433622016229982</v>
      </c>
      <c r="I39" s="43">
        <v>29.970243425709992</v>
      </c>
      <c r="J39" s="43">
        <v>15.631404706500001</v>
      </c>
      <c r="K39" s="43">
        <v>39.299047328879986</v>
      </c>
      <c r="L39" s="43">
        <v>28.560453612190003</v>
      </c>
      <c r="M39" s="43">
        <v>16.912873414420002</v>
      </c>
      <c r="N39" s="43">
        <v>40.958149048780008</v>
      </c>
      <c r="O39" s="43">
        <v>11.202117879253548</v>
      </c>
      <c r="P39" s="43">
        <v>20.960226128998237</v>
      </c>
      <c r="Q39" s="43">
        <v>8.0489969663346717</v>
      </c>
      <c r="R39" s="43">
        <v>12.598460997770541</v>
      </c>
      <c r="S39" s="43">
        <v>11.238456588763405</v>
      </c>
      <c r="T39" s="43">
        <v>19.643483638399992</v>
      </c>
      <c r="U39" s="43">
        <v>26.745639577898988</v>
      </c>
      <c r="V39" s="43">
        <v>79.161932246244021</v>
      </c>
    </row>
    <row r="40" spans="2:22" x14ac:dyDescent="0.2">
      <c r="C40" s="84" t="s">
        <v>56</v>
      </c>
      <c r="D40" s="42">
        <v>605.61054259447997</v>
      </c>
      <c r="E40" s="42">
        <v>180.50730827208682</v>
      </c>
      <c r="F40" s="42">
        <v>311.5647818048501</v>
      </c>
      <c r="G40" s="42">
        <v>102.63394275454961</v>
      </c>
      <c r="H40" s="42">
        <v>139.88588534364013</v>
      </c>
      <c r="I40" s="42">
        <v>203.53408505841989</v>
      </c>
      <c r="J40" s="42">
        <v>295.19814653873726</v>
      </c>
      <c r="K40" s="42">
        <v>637.82543475426974</v>
      </c>
      <c r="L40" s="42">
        <v>113.81255171708008</v>
      </c>
      <c r="M40" s="42">
        <v>981.48606607346937</v>
      </c>
      <c r="N40" s="42">
        <v>3185.5800122830287</v>
      </c>
      <c r="O40" s="42">
        <v>569.73701279586771</v>
      </c>
      <c r="P40" s="42">
        <v>619.49386242921639</v>
      </c>
      <c r="Q40" s="42">
        <v>559.4505071678459</v>
      </c>
      <c r="R40" s="42">
        <v>863.49285464288107</v>
      </c>
      <c r="S40" s="42">
        <v>481.99298265136997</v>
      </c>
      <c r="T40" s="42">
        <v>162.35482394640999</v>
      </c>
      <c r="U40" s="42">
        <v>167.51616996148985</v>
      </c>
      <c r="V40" s="42">
        <v>2163.1738321214889</v>
      </c>
    </row>
    <row r="41" spans="2:22" x14ac:dyDescent="0.2">
      <c r="C41" s="85" t="s">
        <v>68</v>
      </c>
      <c r="D41" s="43">
        <v>0</v>
      </c>
      <c r="E41" s="43">
        <v>0</v>
      </c>
      <c r="F41" s="43">
        <v>0</v>
      </c>
      <c r="G41" s="43">
        <v>0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0.100360701</v>
      </c>
      <c r="V41" s="43">
        <v>26.5668051177</v>
      </c>
    </row>
    <row r="42" spans="2:22" x14ac:dyDescent="0.2">
      <c r="C42" s="84" t="s">
        <v>59</v>
      </c>
      <c r="D42" s="42">
        <v>139.07135988751</v>
      </c>
      <c r="E42" s="42">
        <v>117.60567945285</v>
      </c>
      <c r="F42" s="42">
        <v>105.68869485886</v>
      </c>
      <c r="G42" s="42">
        <v>86.125226539010001</v>
      </c>
      <c r="H42" s="42">
        <v>89.460720767689992</v>
      </c>
      <c r="I42" s="42">
        <v>110.67957084947001</v>
      </c>
      <c r="J42" s="42">
        <v>137.70426347596003</v>
      </c>
      <c r="K42" s="42">
        <v>113.58173462246999</v>
      </c>
      <c r="L42" s="42">
        <v>132.97618451909</v>
      </c>
      <c r="M42" s="42">
        <v>313.18221562655003</v>
      </c>
      <c r="N42" s="42">
        <v>201.33616680537006</v>
      </c>
      <c r="O42" s="42">
        <v>181.75930453086002</v>
      </c>
      <c r="P42" s="42">
        <v>68.141908701989948</v>
      </c>
      <c r="Q42" s="42">
        <v>183.24129389356776</v>
      </c>
      <c r="R42" s="42">
        <v>182.14083058609967</v>
      </c>
      <c r="S42" s="42">
        <v>118.89650787821</v>
      </c>
      <c r="T42" s="42">
        <v>32.848958707419996</v>
      </c>
      <c r="U42" s="42">
        <v>24.7511762902</v>
      </c>
      <c r="V42" s="42">
        <v>132.43929794591</v>
      </c>
    </row>
    <row r="43" spans="2:22" x14ac:dyDescent="0.2">
      <c r="C43" s="85" t="s">
        <v>36</v>
      </c>
      <c r="D43" s="43">
        <v>293.66882615360987</v>
      </c>
      <c r="E43" s="43">
        <v>204.67331031243992</v>
      </c>
      <c r="F43" s="43">
        <v>307.87745155012993</v>
      </c>
      <c r="G43" s="43">
        <v>32.327202749090006</v>
      </c>
      <c r="H43" s="43">
        <v>57.426784009700022</v>
      </c>
      <c r="I43" s="43">
        <v>48.777256844419966</v>
      </c>
      <c r="J43" s="43">
        <v>448.45151250539004</v>
      </c>
      <c r="K43" s="43">
        <v>137.50265196081008</v>
      </c>
      <c r="L43" s="43">
        <v>90.46825991993002</v>
      </c>
      <c r="M43" s="43">
        <v>222.59391223950007</v>
      </c>
      <c r="N43" s="43">
        <v>392.20392029856987</v>
      </c>
      <c r="O43" s="43">
        <v>316.64949640826006</v>
      </c>
      <c r="P43" s="43">
        <v>437.08667227430004</v>
      </c>
      <c r="Q43" s="43">
        <v>142.44140679108898</v>
      </c>
      <c r="R43" s="43">
        <v>165.51884956334371</v>
      </c>
      <c r="S43" s="43">
        <v>195.42402503447002</v>
      </c>
      <c r="T43" s="43">
        <v>47.443018001430005</v>
      </c>
      <c r="U43" s="43">
        <v>156.65011537627001</v>
      </c>
      <c r="V43" s="43">
        <v>77.002373674809917</v>
      </c>
    </row>
    <row r="44" spans="2:22" x14ac:dyDescent="0.2">
      <c r="C44" s="84" t="s">
        <v>37</v>
      </c>
      <c r="D44" s="42">
        <v>14.97723470499</v>
      </c>
      <c r="E44" s="42">
        <v>29.384328426469999</v>
      </c>
      <c r="F44" s="42">
        <v>30.155418983699999</v>
      </c>
      <c r="G44" s="42">
        <v>19.049823239670012</v>
      </c>
      <c r="H44" s="42">
        <v>14.777115235790006</v>
      </c>
      <c r="I44" s="42">
        <v>4.6532481159499923</v>
      </c>
      <c r="J44" s="42">
        <v>23.827818550749999</v>
      </c>
      <c r="K44" s="42">
        <v>15.260135107770029</v>
      </c>
      <c r="L44" s="42">
        <v>5.6992778019299868</v>
      </c>
      <c r="M44" s="42">
        <v>22.763916705060005</v>
      </c>
      <c r="N44" s="42">
        <v>8.2682436536500035</v>
      </c>
      <c r="O44" s="42">
        <v>16.056455595269998</v>
      </c>
      <c r="P44" s="42">
        <v>11.330183749010001</v>
      </c>
      <c r="Q44" s="42">
        <v>42.598839509300007</v>
      </c>
      <c r="R44" s="42">
        <v>15.551162406820055</v>
      </c>
      <c r="S44" s="42">
        <v>16.465256078620001</v>
      </c>
      <c r="T44" s="42">
        <v>9.1223774850900305</v>
      </c>
      <c r="U44" s="42">
        <v>2.5384240461700007</v>
      </c>
      <c r="V44" s="42">
        <v>13.86102267527</v>
      </c>
    </row>
    <row r="45" spans="2:22" x14ac:dyDescent="0.2">
      <c r="C45" s="79" t="s">
        <v>77</v>
      </c>
      <c r="D45" s="44">
        <f>SUM(D16:D44)</f>
        <v>2838.3578784580704</v>
      </c>
      <c r="E45" s="44">
        <f>SUM(E16:E44)</f>
        <v>2098.2064879567661</v>
      </c>
      <c r="F45" s="44">
        <f t="shared" ref="F45:V45" si="0">SUM(F16:F44)</f>
        <v>2228.7475497411929</v>
      </c>
      <c r="G45" s="44">
        <f t="shared" si="0"/>
        <v>841.40018342963162</v>
      </c>
      <c r="H45" s="44">
        <f t="shared" si="0"/>
        <v>1135.2883304570973</v>
      </c>
      <c r="I45" s="44">
        <f t="shared" si="0"/>
        <v>1665.6801518417396</v>
      </c>
      <c r="J45" s="44">
        <f t="shared" si="0"/>
        <v>2197.293691228288</v>
      </c>
      <c r="K45" s="44">
        <f t="shared" si="0"/>
        <v>4916.9406980651247</v>
      </c>
      <c r="L45" s="44">
        <f t="shared" si="0"/>
        <v>2161.3758420285603</v>
      </c>
      <c r="M45" s="44">
        <f t="shared" si="0"/>
        <v>6117.2300968912286</v>
      </c>
      <c r="N45" s="44">
        <f t="shared" si="0"/>
        <v>8401.0447166855283</v>
      </c>
      <c r="O45" s="44">
        <f t="shared" si="0"/>
        <v>3359.6656457355098</v>
      </c>
      <c r="P45" s="44">
        <f t="shared" si="0"/>
        <v>4212.2136683015706</v>
      </c>
      <c r="Q45" s="44">
        <f t="shared" si="0"/>
        <v>5444.5797208225822</v>
      </c>
      <c r="R45" s="44">
        <f t="shared" si="0"/>
        <v>7266.1255536448134</v>
      </c>
      <c r="S45" s="44">
        <f t="shared" si="0"/>
        <v>3975.0411553902504</v>
      </c>
      <c r="T45" s="44">
        <f t="shared" si="0"/>
        <v>2491.9757096523704</v>
      </c>
      <c r="U45" s="44">
        <f t="shared" si="0"/>
        <v>1980.9876259034882</v>
      </c>
      <c r="V45" s="44">
        <f t="shared" si="0"/>
        <v>5305.4750743349468</v>
      </c>
    </row>
    <row r="46" spans="2:22" x14ac:dyDescent="0.2">
      <c r="B46" s="1"/>
      <c r="C46" s="1" t="s">
        <v>24</v>
      </c>
      <c r="D46" s="6">
        <f>D45-'C.3 PDA por Tipo-Cuen 2000-2018'!D30</f>
        <v>0</v>
      </c>
      <c r="E46" s="106">
        <f>E45-'C.3 PDA por Tipo-Cuen 2000-2018'!E30</f>
        <v>0</v>
      </c>
      <c r="F46" s="102">
        <f>F45-'C.3 PDA por Tipo-Cuen 2000-2018'!F30</f>
        <v>0</v>
      </c>
      <c r="G46" s="103">
        <f>G45-'C.3 PDA por Tipo-Cuen 2000-2018'!G30</f>
        <v>0</v>
      </c>
      <c r="H46" s="103">
        <f>H45-'C.3 PDA por Tipo-Cuen 2000-2018'!H30</f>
        <v>0</v>
      </c>
      <c r="I46" s="6">
        <f>I45-'C.3 PDA por Tipo-Cuen 2000-2018'!I30</f>
        <v>0</v>
      </c>
      <c r="J46" s="107">
        <f>J45-'C.3 PDA por Tipo-Cuen 2000-2018'!J30</f>
        <v>0</v>
      </c>
      <c r="K46" s="106">
        <f>K45-'C.3 PDA por Tipo-Cuen 2000-2018'!K30</f>
        <v>0</v>
      </c>
      <c r="L46" s="106">
        <f>L45-'C.3 PDA por Tipo-Cuen 2000-2018'!L30</f>
        <v>0</v>
      </c>
      <c r="M46" s="105">
        <f>M45-'C.3 PDA por Tipo-Cuen 2000-2018'!M30</f>
        <v>0</v>
      </c>
      <c r="N46" s="105">
        <f>N45-'C.3 PDA por Tipo-Cuen 2000-2018'!N30</f>
        <v>0</v>
      </c>
      <c r="O46" s="105">
        <f>O45-'C.3 PDA por Tipo-Cuen 2000-2018'!O30</f>
        <v>0</v>
      </c>
      <c r="P46" s="104">
        <f>P45-'C.3 PDA por Tipo-Cuen 2000-2018'!P30</f>
        <v>0</v>
      </c>
      <c r="Q46" s="105">
        <f>Q45-'C.3 PDA por Tipo-Cuen 2000-2018'!Q30</f>
        <v>0</v>
      </c>
      <c r="R46" s="105">
        <f>R45-'C.3 PDA por Tipo-Cuen 2000-2018'!R30</f>
        <v>0</v>
      </c>
      <c r="S46" s="6">
        <f>S45-'C.3 PDA por Tipo-Cuen 2000-2018'!S30</f>
        <v>0</v>
      </c>
      <c r="T46" s="6">
        <f>T45-'C.3 PDA por Tipo-Cuen 2000-2018'!T30</f>
        <v>0</v>
      </c>
      <c r="U46" s="6">
        <f>U45-'C.3 PDA por Tipo-Cuen 2000-2018'!U30</f>
        <v>0</v>
      </c>
      <c r="V46" s="6">
        <f>V45-'C.3 PDA por Tipo-Cuen 2000-2018'!V30</f>
        <v>0</v>
      </c>
    </row>
    <row r="52" spans="3:22" ht="18" x14ac:dyDescent="0.2">
      <c r="C52" s="88"/>
      <c r="D52" s="123" t="s">
        <v>43</v>
      </c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</row>
    <row r="53" spans="3:22" ht="15" customHeight="1" x14ac:dyDescent="0.2">
      <c r="C53" s="89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</row>
    <row r="54" spans="3:22" x14ac:dyDescent="0.2">
      <c r="C54" s="131" t="s">
        <v>26</v>
      </c>
      <c r="D54" s="128">
        <v>2000</v>
      </c>
      <c r="E54" s="128">
        <v>2001</v>
      </c>
      <c r="F54" s="128">
        <v>2002</v>
      </c>
      <c r="G54" s="128">
        <v>2003</v>
      </c>
      <c r="H54" s="128">
        <v>2004</v>
      </c>
      <c r="I54" s="128">
        <v>2005</v>
      </c>
      <c r="J54" s="128">
        <v>2006</v>
      </c>
      <c r="K54" s="128">
        <v>2007</v>
      </c>
      <c r="L54" s="128">
        <v>2008</v>
      </c>
      <c r="M54" s="128">
        <v>2009</v>
      </c>
      <c r="N54" s="128">
        <v>2010</v>
      </c>
      <c r="O54" s="128">
        <v>2011</v>
      </c>
      <c r="P54" s="128">
        <v>2012</v>
      </c>
      <c r="Q54" s="128">
        <v>2013</v>
      </c>
      <c r="R54" s="128">
        <v>2014</v>
      </c>
      <c r="S54" s="128">
        <v>2015</v>
      </c>
      <c r="T54" s="128">
        <v>2016</v>
      </c>
      <c r="U54" s="128">
        <v>2017</v>
      </c>
      <c r="V54" s="128">
        <v>2018</v>
      </c>
    </row>
    <row r="55" spans="3:22" x14ac:dyDescent="0.2">
      <c r="C55" s="132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3:22" x14ac:dyDescent="0.2">
      <c r="C56" s="84" t="s">
        <v>57</v>
      </c>
      <c r="D56" s="42">
        <v>17.0918449439</v>
      </c>
      <c r="E56" s="42">
        <v>15.68193336539</v>
      </c>
      <c r="F56" s="42">
        <v>8.0178925290000027</v>
      </c>
      <c r="G56" s="42">
        <v>12.451095597220002</v>
      </c>
      <c r="H56" s="42">
        <v>23.312325700480002</v>
      </c>
      <c r="I56" s="42">
        <v>31.554278050719997</v>
      </c>
      <c r="J56" s="42">
        <v>19.180935029840001</v>
      </c>
      <c r="K56" s="42">
        <v>25.786504742200002</v>
      </c>
      <c r="L56" s="42">
        <v>5.7605313938599911</v>
      </c>
      <c r="M56" s="42">
        <v>14.337900267949999</v>
      </c>
      <c r="N56" s="42">
        <v>26.401297871340002</v>
      </c>
      <c r="O56" s="42">
        <v>10.400665243680001</v>
      </c>
      <c r="P56" s="42">
        <v>46.091478289029993</v>
      </c>
      <c r="Q56" s="42">
        <v>51.60608771567999</v>
      </c>
      <c r="R56" s="42">
        <v>48.035449182579988</v>
      </c>
      <c r="S56" s="42">
        <v>25.282329495309998</v>
      </c>
      <c r="T56" s="42">
        <v>18.637752958859998</v>
      </c>
      <c r="U56" s="42">
        <v>19.73042713472001</v>
      </c>
      <c r="V56" s="42">
        <v>18.412499589850007</v>
      </c>
    </row>
    <row r="57" spans="3:22" x14ac:dyDescent="0.2">
      <c r="C57" s="85" t="s">
        <v>27</v>
      </c>
      <c r="D57" s="43">
        <v>9.2211806658699995</v>
      </c>
      <c r="E57" s="43">
        <v>8.4126378848699996</v>
      </c>
      <c r="F57" s="43">
        <v>9.328501715989999</v>
      </c>
      <c r="G57" s="43">
        <v>12.847595919670001</v>
      </c>
      <c r="H57" s="43">
        <v>5.8228547498999994</v>
      </c>
      <c r="I57" s="43">
        <v>6.5039681022900009</v>
      </c>
      <c r="J57" s="43">
        <v>7.5112929897199994</v>
      </c>
      <c r="K57" s="43">
        <v>11.082689112170002</v>
      </c>
      <c r="L57" s="43">
        <v>6.7093611713200003</v>
      </c>
      <c r="M57" s="43">
        <v>5.6111993820399988</v>
      </c>
      <c r="N57" s="43">
        <v>37.746247742430015</v>
      </c>
      <c r="O57" s="43">
        <v>11.593569910999999</v>
      </c>
      <c r="P57" s="43">
        <v>31.488938910890006</v>
      </c>
      <c r="Q57" s="43">
        <v>30.950374732260002</v>
      </c>
      <c r="R57" s="43">
        <v>17.041550899600001</v>
      </c>
      <c r="S57" s="43">
        <v>13.929483886560002</v>
      </c>
      <c r="T57" s="43">
        <v>12.910946535780001</v>
      </c>
      <c r="U57" s="43">
        <v>6.4859808477499996</v>
      </c>
      <c r="V57" s="43">
        <v>5.805917524459999</v>
      </c>
    </row>
    <row r="58" spans="3:22" x14ac:dyDescent="0.2">
      <c r="C58" s="84" t="s">
        <v>58</v>
      </c>
      <c r="D58" s="42">
        <v>0.58337736799999995</v>
      </c>
      <c r="E58" s="42">
        <v>0.56620704902999996</v>
      </c>
      <c r="F58" s="42">
        <v>0.13118374099999999</v>
      </c>
      <c r="G58" s="42">
        <v>0.32346003014999997</v>
      </c>
      <c r="H58" s="42">
        <v>0.80816860363999998</v>
      </c>
      <c r="I58" s="42">
        <v>0.63721622379999998</v>
      </c>
      <c r="J58" s="42">
        <v>0.75750029520000006</v>
      </c>
      <c r="K58" s="42">
        <v>1.759078664</v>
      </c>
      <c r="L58" s="42">
        <v>0.46664310025</v>
      </c>
      <c r="M58" s="42">
        <v>19.72195874802</v>
      </c>
      <c r="N58" s="42">
        <v>1.312632397</v>
      </c>
      <c r="O58" s="42">
        <v>1.1187334439700001</v>
      </c>
      <c r="P58" s="42">
        <v>4.4540253534999996</v>
      </c>
      <c r="Q58" s="42">
        <v>1.3710992046199999</v>
      </c>
      <c r="R58" s="42">
        <v>1.8793587974400001</v>
      </c>
      <c r="S58" s="42">
        <v>1.4042251915700001</v>
      </c>
      <c r="T58" s="42">
        <v>1.3626743991700001</v>
      </c>
      <c r="U58" s="42">
        <v>1.2374549874900003</v>
      </c>
      <c r="V58" s="42">
        <v>1.38670532591</v>
      </c>
    </row>
    <row r="59" spans="3:22" x14ac:dyDescent="0.2">
      <c r="C59" s="85" t="s">
        <v>28</v>
      </c>
      <c r="D59" s="43">
        <v>10.707106940260005</v>
      </c>
      <c r="E59" s="43">
        <v>11.222116164410004</v>
      </c>
      <c r="F59" s="43">
        <v>10.959059734220002</v>
      </c>
      <c r="G59" s="43">
        <v>14.589164863259997</v>
      </c>
      <c r="H59" s="43">
        <v>7.0171735148700005</v>
      </c>
      <c r="I59" s="43">
        <v>8.3307724236400009</v>
      </c>
      <c r="J59" s="43">
        <v>8.6058344955700043</v>
      </c>
      <c r="K59" s="43">
        <v>22.581332027670001</v>
      </c>
      <c r="L59" s="43">
        <v>15.762905604379998</v>
      </c>
      <c r="M59" s="43">
        <v>12.796637211910005</v>
      </c>
      <c r="N59" s="43">
        <v>18.223909265889997</v>
      </c>
      <c r="O59" s="43">
        <v>34.737073620980013</v>
      </c>
      <c r="P59" s="43">
        <v>28.588683870040001</v>
      </c>
      <c r="Q59" s="43">
        <v>30.633501030213804</v>
      </c>
      <c r="R59" s="43">
        <v>53.631890387202006</v>
      </c>
      <c r="S59" s="43">
        <v>26.018303747809998</v>
      </c>
      <c r="T59" s="43">
        <v>12.008953530769997</v>
      </c>
      <c r="U59" s="43">
        <v>9.5171372167799984</v>
      </c>
      <c r="V59" s="43">
        <v>13.634668333269993</v>
      </c>
    </row>
    <row r="60" spans="3:22" x14ac:dyDescent="0.2">
      <c r="C60" s="84" t="s">
        <v>60</v>
      </c>
      <c r="D60" s="42">
        <v>25.313511098080003</v>
      </c>
      <c r="E60" s="42">
        <v>16.109464660530001</v>
      </c>
      <c r="F60" s="42">
        <v>4.621720755370001</v>
      </c>
      <c r="G60" s="42">
        <v>4.7320110534200008</v>
      </c>
      <c r="H60" s="42">
        <v>6.0610371156799996</v>
      </c>
      <c r="I60" s="42">
        <v>2.3712044349100014</v>
      </c>
      <c r="J60" s="42">
        <v>3.7857118778600016</v>
      </c>
      <c r="K60" s="42">
        <v>3.9579621946199977</v>
      </c>
      <c r="L60" s="42">
        <v>7.7174164923000008</v>
      </c>
      <c r="M60" s="42">
        <v>3.4865989118299998</v>
      </c>
      <c r="N60" s="42">
        <v>4.0827322763300016</v>
      </c>
      <c r="O60" s="42">
        <v>3.536944426580003</v>
      </c>
      <c r="P60" s="42">
        <v>10.209268838820009</v>
      </c>
      <c r="Q60" s="42">
        <v>15.127953076846079</v>
      </c>
      <c r="R60" s="42">
        <v>10.037725431909996</v>
      </c>
      <c r="S60" s="42">
        <v>6.6321040578100012</v>
      </c>
      <c r="T60" s="42">
        <v>6.1355897670900017</v>
      </c>
      <c r="U60" s="42">
        <v>2.9335478006899991</v>
      </c>
      <c r="V60" s="42">
        <v>6.7250317082919997</v>
      </c>
    </row>
    <row r="61" spans="3:22" x14ac:dyDescent="0.2">
      <c r="C61" s="85" t="s">
        <v>29</v>
      </c>
      <c r="D61" s="43">
        <v>1.9806817523400002</v>
      </c>
      <c r="E61" s="43">
        <v>0.82517718394000028</v>
      </c>
      <c r="F61" s="43">
        <v>0.9959321631400001</v>
      </c>
      <c r="G61" s="43">
        <v>0.47414041978000027</v>
      </c>
      <c r="H61" s="43">
        <v>0.64597539153999972</v>
      </c>
      <c r="I61" s="43">
        <v>3.9158703992899997</v>
      </c>
      <c r="J61" s="43">
        <v>2.4136396611200008</v>
      </c>
      <c r="K61" s="43">
        <v>3.1130742126999995</v>
      </c>
      <c r="L61" s="43">
        <v>2.3810590822400006</v>
      </c>
      <c r="M61" s="43">
        <v>8.6252352305100004</v>
      </c>
      <c r="N61" s="43">
        <v>9.6141285158300001</v>
      </c>
      <c r="O61" s="43">
        <v>3.0534152522799962</v>
      </c>
      <c r="P61" s="43">
        <v>3.7892400982199979</v>
      </c>
      <c r="Q61" s="43">
        <v>11.46283214316</v>
      </c>
      <c r="R61" s="43">
        <v>1.8911362317599998</v>
      </c>
      <c r="S61" s="43">
        <v>3.0330188548200003</v>
      </c>
      <c r="T61" s="43">
        <v>0.80828802604000183</v>
      </c>
      <c r="U61" s="43">
        <v>0.62551984708999686</v>
      </c>
      <c r="V61" s="43">
        <v>1.5436532706400004</v>
      </c>
    </row>
    <row r="62" spans="3:22" x14ac:dyDescent="0.2">
      <c r="C62" s="84" t="s">
        <v>61</v>
      </c>
      <c r="D62" s="42">
        <v>154.63953866955987</v>
      </c>
      <c r="E62" s="42">
        <v>172.04916599507996</v>
      </c>
      <c r="F62" s="42">
        <v>166.7928596563701</v>
      </c>
      <c r="G62" s="42">
        <v>210.1166447905409</v>
      </c>
      <c r="H62" s="42">
        <v>127.77601059649001</v>
      </c>
      <c r="I62" s="42">
        <v>138.11121714094992</v>
      </c>
      <c r="J62" s="42">
        <v>133.73079664204997</v>
      </c>
      <c r="K62" s="42">
        <v>294.85894319951007</v>
      </c>
      <c r="L62" s="42">
        <v>142.84164510495989</v>
      </c>
      <c r="M62" s="42">
        <v>318.92256943781086</v>
      </c>
      <c r="N62" s="42">
        <v>372.47978112380974</v>
      </c>
      <c r="O62" s="42">
        <v>477.31890070853069</v>
      </c>
      <c r="P62" s="42">
        <v>346.50186315093174</v>
      </c>
      <c r="Q62" s="42">
        <v>363.33675774865674</v>
      </c>
      <c r="R62" s="42">
        <v>267.09693839295664</v>
      </c>
      <c r="S62" s="42">
        <v>437.75042356990798</v>
      </c>
      <c r="T62" s="42">
        <v>153.7034708160202</v>
      </c>
      <c r="U62" s="42">
        <v>73.340596572380093</v>
      </c>
      <c r="V62" s="42">
        <v>107.15765995275903</v>
      </c>
    </row>
    <row r="63" spans="3:22" x14ac:dyDescent="0.2">
      <c r="C63" s="85" t="s">
        <v>62</v>
      </c>
      <c r="D63" s="43">
        <v>0.12906277599999999</v>
      </c>
      <c r="E63" s="43">
        <v>0.15590963787000001</v>
      </c>
      <c r="F63" s="43">
        <v>0.40190505656999981</v>
      </c>
      <c r="G63" s="43">
        <v>0.32440370903000004</v>
      </c>
      <c r="H63" s="43">
        <v>0.24820841302999999</v>
      </c>
      <c r="I63" s="43">
        <v>7.622442112000001E-2</v>
      </c>
      <c r="J63" s="43">
        <v>0.22768896899999999</v>
      </c>
      <c r="K63" s="43">
        <v>0.31739801150000002</v>
      </c>
      <c r="L63" s="43">
        <v>0.31762804781999998</v>
      </c>
      <c r="M63" s="43">
        <v>0.28407748849999997</v>
      </c>
      <c r="N63" s="43">
        <v>0.45948972457999998</v>
      </c>
      <c r="O63" s="43">
        <v>1.3266101260300001</v>
      </c>
      <c r="P63" s="43">
        <v>3.3677471119700004</v>
      </c>
      <c r="Q63" s="43">
        <v>1.00627445529</v>
      </c>
      <c r="R63" s="43">
        <v>0.72259506976000021</v>
      </c>
      <c r="S63" s="43">
        <v>0.31987306074999927</v>
      </c>
      <c r="T63" s="43">
        <v>3.4771638344700002</v>
      </c>
      <c r="U63" s="43">
        <v>0.46762392976000011</v>
      </c>
      <c r="V63" s="43">
        <v>0.71351007416000001</v>
      </c>
    </row>
    <row r="64" spans="3:22" x14ac:dyDescent="0.2">
      <c r="C64" s="84" t="s">
        <v>63</v>
      </c>
      <c r="D64" s="42">
        <v>248.39870819796002</v>
      </c>
      <c r="E64" s="42">
        <v>219.30350245597728</v>
      </c>
      <c r="F64" s="42">
        <v>23.21180667654999</v>
      </c>
      <c r="G64" s="42">
        <v>40.456969868260018</v>
      </c>
      <c r="H64" s="42">
        <v>10.081782077870004</v>
      </c>
      <c r="I64" s="42">
        <v>22.21198417854</v>
      </c>
      <c r="J64" s="42">
        <v>50.951660729780002</v>
      </c>
      <c r="K64" s="42">
        <v>30.19074668750001</v>
      </c>
      <c r="L64" s="42">
        <v>19.303331828070011</v>
      </c>
      <c r="M64" s="42">
        <v>57.122242853469999</v>
      </c>
      <c r="N64" s="42">
        <v>427.32520021689999</v>
      </c>
      <c r="O64" s="42">
        <v>5.8053730812300008</v>
      </c>
      <c r="P64" s="42">
        <v>20.982646034099993</v>
      </c>
      <c r="Q64" s="42">
        <v>32.676714733189996</v>
      </c>
      <c r="R64" s="42">
        <v>7.2491934229399968</v>
      </c>
      <c r="S64" s="42">
        <v>13.073609222508003</v>
      </c>
      <c r="T64" s="42">
        <v>240.32979946848999</v>
      </c>
      <c r="U64" s="42">
        <v>10.165702284540002</v>
      </c>
      <c r="V64" s="42">
        <v>10.090944039150001</v>
      </c>
    </row>
    <row r="65" spans="3:22" x14ac:dyDescent="0.2">
      <c r="C65" s="85" t="s">
        <v>64</v>
      </c>
      <c r="D65" s="43">
        <v>4.2171562632800006</v>
      </c>
      <c r="E65" s="43">
        <v>3.4699283534499998</v>
      </c>
      <c r="F65" s="43">
        <v>4.9646172380900024</v>
      </c>
      <c r="G65" s="43">
        <v>4.4894531901199999</v>
      </c>
      <c r="H65" s="43">
        <v>5.87797365611</v>
      </c>
      <c r="I65" s="43">
        <v>2.4636674573699997</v>
      </c>
      <c r="J65" s="43">
        <v>11.871929664410001</v>
      </c>
      <c r="K65" s="43">
        <v>32.182290584950003</v>
      </c>
      <c r="L65" s="43">
        <v>27.73457835564</v>
      </c>
      <c r="M65" s="43">
        <v>55.86207208410999</v>
      </c>
      <c r="N65" s="43">
        <v>21.869609588800003</v>
      </c>
      <c r="O65" s="43">
        <v>23.6318490301563</v>
      </c>
      <c r="P65" s="43">
        <v>21.24037558277</v>
      </c>
      <c r="Q65" s="43">
        <v>47.160041897740001</v>
      </c>
      <c r="R65" s="43">
        <v>39.993974467460006</v>
      </c>
      <c r="S65" s="43">
        <v>37.680668233051897</v>
      </c>
      <c r="T65" s="43">
        <v>14.748862579220001</v>
      </c>
      <c r="U65" s="43">
        <v>12.32858722292</v>
      </c>
      <c r="V65" s="43">
        <v>11.745379067710001</v>
      </c>
    </row>
    <row r="66" spans="3:22" x14ac:dyDescent="0.2">
      <c r="C66" s="84" t="s">
        <v>65</v>
      </c>
      <c r="D66" s="42">
        <v>15.989830393110012</v>
      </c>
      <c r="E66" s="42">
        <v>3.3320377464799913</v>
      </c>
      <c r="F66" s="42">
        <v>1.8770450003600085</v>
      </c>
      <c r="G66" s="42">
        <v>10.768028323740005</v>
      </c>
      <c r="H66" s="42">
        <v>2.444623068199971</v>
      </c>
      <c r="I66" s="42">
        <v>2.171945124970001</v>
      </c>
      <c r="J66" s="42">
        <v>2.7104901222000004</v>
      </c>
      <c r="K66" s="42">
        <v>8.4762502172599739</v>
      </c>
      <c r="L66" s="42">
        <v>7.7265385914999998</v>
      </c>
      <c r="M66" s="42">
        <v>7.5512277899600004</v>
      </c>
      <c r="N66" s="42">
        <v>60.722128443269959</v>
      </c>
      <c r="O66" s="42">
        <v>29.438645937409998</v>
      </c>
      <c r="P66" s="42">
        <v>69.047794599490004</v>
      </c>
      <c r="Q66" s="42">
        <v>32.467568747189979</v>
      </c>
      <c r="R66" s="42">
        <v>160.70363245477992</v>
      </c>
      <c r="S66" s="42">
        <v>207.44708008514993</v>
      </c>
      <c r="T66" s="42">
        <v>78.778381114480041</v>
      </c>
      <c r="U66" s="42">
        <v>19.157662016969986</v>
      </c>
      <c r="V66" s="42">
        <v>112.09612083664005</v>
      </c>
    </row>
    <row r="67" spans="3:22" x14ac:dyDescent="0.2">
      <c r="C67" s="85" t="s">
        <v>30</v>
      </c>
      <c r="D67" s="43">
        <v>452.87122306127009</v>
      </c>
      <c r="E67" s="43">
        <v>369.42386059940958</v>
      </c>
      <c r="F67" s="43">
        <v>131.14032536220998</v>
      </c>
      <c r="G67" s="43">
        <v>82.973775044219991</v>
      </c>
      <c r="H67" s="43">
        <v>126.97318791938997</v>
      </c>
      <c r="I67" s="43">
        <v>351.0701218839751</v>
      </c>
      <c r="J67" s="43">
        <v>251.31301473660727</v>
      </c>
      <c r="K67" s="43">
        <v>1108.1553213853945</v>
      </c>
      <c r="L67" s="43">
        <v>878.86736241875315</v>
      </c>
      <c r="M67" s="43">
        <v>2003.8337994434969</v>
      </c>
      <c r="N67" s="43">
        <v>1987.9512597624037</v>
      </c>
      <c r="O67" s="43">
        <v>151.09369845053749</v>
      </c>
      <c r="P67" s="43">
        <v>335.78352337114143</v>
      </c>
      <c r="Q67" s="43">
        <v>1436.4715489025737</v>
      </c>
      <c r="R67" s="43">
        <v>3351.6894093082719</v>
      </c>
      <c r="S67" s="43">
        <v>756.51672169369988</v>
      </c>
      <c r="T67" s="43">
        <v>250.13475873007999</v>
      </c>
      <c r="U67" s="43">
        <v>519.13561971634999</v>
      </c>
      <c r="V67" s="43">
        <v>1145.3973539577999</v>
      </c>
    </row>
    <row r="68" spans="3:22" x14ac:dyDescent="0.2">
      <c r="C68" s="84" t="s">
        <v>78</v>
      </c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</row>
    <row r="69" spans="3:22" x14ac:dyDescent="0.2">
      <c r="C69" s="85" t="s">
        <v>66</v>
      </c>
      <c r="D69" s="43">
        <v>5.8488038369499966</v>
      </c>
      <c r="E69" s="43">
        <v>2.4804658840999987</v>
      </c>
      <c r="F69" s="43">
        <v>7.6143241698300015</v>
      </c>
      <c r="G69" s="43">
        <v>4.0535954120699946</v>
      </c>
      <c r="H69" s="43">
        <v>6.4293250283899983</v>
      </c>
      <c r="I69" s="43">
        <v>4.543685280190001</v>
      </c>
      <c r="J69" s="43">
        <v>56.857580322120008</v>
      </c>
      <c r="K69" s="43">
        <v>62.423752014670008</v>
      </c>
      <c r="L69" s="43">
        <v>70.779887284789979</v>
      </c>
      <c r="M69" s="43">
        <v>77.715683058859966</v>
      </c>
      <c r="N69" s="43">
        <v>66.736057429490018</v>
      </c>
      <c r="O69" s="43">
        <v>74.909966898840054</v>
      </c>
      <c r="P69" s="43">
        <v>119.74659545585011</v>
      </c>
      <c r="Q69" s="43">
        <v>90.072090358050048</v>
      </c>
      <c r="R69" s="43">
        <v>79.953041106485102</v>
      </c>
      <c r="S69" s="43">
        <v>72.839659262059968</v>
      </c>
      <c r="T69" s="43">
        <v>76.73306535218002</v>
      </c>
      <c r="U69" s="43">
        <v>25.472832332840014</v>
      </c>
      <c r="V69" s="43">
        <v>103.39236769787607</v>
      </c>
    </row>
    <row r="70" spans="3:22" x14ac:dyDescent="0.2">
      <c r="C70" s="84" t="s">
        <v>67</v>
      </c>
      <c r="D70" s="42">
        <v>1.1676199499499995</v>
      </c>
      <c r="E70" s="42">
        <v>1.8143848653199988</v>
      </c>
      <c r="F70" s="42">
        <v>0.31836435513000066</v>
      </c>
      <c r="G70" s="42">
        <v>1.1573526102499994</v>
      </c>
      <c r="H70" s="42">
        <v>1.4098904985800005</v>
      </c>
      <c r="I70" s="42">
        <v>0.91601604770999934</v>
      </c>
      <c r="J70" s="42">
        <v>0.61701619957000087</v>
      </c>
      <c r="K70" s="42">
        <v>1.6839181905200007</v>
      </c>
      <c r="L70" s="42">
        <v>0.88780285156000016</v>
      </c>
      <c r="M70" s="42">
        <v>3.56369180008</v>
      </c>
      <c r="N70" s="42">
        <v>3.8462788591800008</v>
      </c>
      <c r="O70" s="42">
        <v>3.3374068910500001</v>
      </c>
      <c r="P70" s="42">
        <v>17.261215691876</v>
      </c>
      <c r="Q70" s="42">
        <v>39.286816580100002</v>
      </c>
      <c r="R70" s="42">
        <v>12.189329169523999</v>
      </c>
      <c r="S70" s="42">
        <v>8.6180287021400002</v>
      </c>
      <c r="T70" s="42">
        <v>2.9589019200699997</v>
      </c>
      <c r="U70" s="42">
        <v>6.2798244628199997</v>
      </c>
      <c r="V70" s="42">
        <v>10.937954406059999</v>
      </c>
    </row>
    <row r="71" spans="3:22" x14ac:dyDescent="0.2">
      <c r="C71" s="85" t="s">
        <v>31</v>
      </c>
      <c r="D71" s="43">
        <v>6.2537083241700033</v>
      </c>
      <c r="E71" s="43">
        <v>6.7703834605399962</v>
      </c>
      <c r="F71" s="43">
        <v>4.3447840533599962</v>
      </c>
      <c r="G71" s="43">
        <v>3.583279316660001</v>
      </c>
      <c r="H71" s="43">
        <v>3.0209696440600031</v>
      </c>
      <c r="I71" s="43">
        <v>9.6715661782200044</v>
      </c>
      <c r="J71" s="43">
        <v>10.394944352190004</v>
      </c>
      <c r="K71" s="43">
        <v>16.322525264789999</v>
      </c>
      <c r="L71" s="43">
        <v>20.999861613039997</v>
      </c>
      <c r="M71" s="43">
        <v>34.272907200990005</v>
      </c>
      <c r="N71" s="43">
        <v>51.497060965380008</v>
      </c>
      <c r="O71" s="43">
        <v>36.72337308788002</v>
      </c>
      <c r="P71" s="43">
        <v>31.154302968566252</v>
      </c>
      <c r="Q71" s="43">
        <v>43.355827629880004</v>
      </c>
      <c r="R71" s="43">
        <v>23.52518696005</v>
      </c>
      <c r="S71" s="43">
        <v>3.4422844895499991</v>
      </c>
      <c r="T71" s="43">
        <v>2.4121681588499992</v>
      </c>
      <c r="U71" s="43">
        <v>1.4897166412500018</v>
      </c>
      <c r="V71" s="43">
        <v>2.5912109623499986</v>
      </c>
    </row>
    <row r="72" spans="3:22" x14ac:dyDescent="0.2">
      <c r="C72" s="84" t="s">
        <v>32</v>
      </c>
      <c r="D72" s="42">
        <v>15.74112075066</v>
      </c>
      <c r="E72" s="42">
        <v>11.207424380310007</v>
      </c>
      <c r="F72" s="42">
        <v>27.61165586369</v>
      </c>
      <c r="G72" s="42">
        <v>37.915604933140003</v>
      </c>
      <c r="H72" s="42">
        <v>29.349839847770003</v>
      </c>
      <c r="I72" s="42">
        <v>22.285525829289998</v>
      </c>
      <c r="J72" s="42">
        <v>73.825307832960007</v>
      </c>
      <c r="K72" s="42">
        <v>93.124486928149992</v>
      </c>
      <c r="L72" s="42">
        <v>59.163308876039991</v>
      </c>
      <c r="M72" s="42">
        <v>110.68909796857999</v>
      </c>
      <c r="N72" s="42">
        <v>279.96472620776996</v>
      </c>
      <c r="O72" s="42">
        <v>107.50534869581601</v>
      </c>
      <c r="P72" s="42">
        <v>205.27326407092997</v>
      </c>
      <c r="Q72" s="42">
        <v>201.45316267047005</v>
      </c>
      <c r="R72" s="42">
        <v>221.94550951684784</v>
      </c>
      <c r="S72" s="42">
        <v>161.33033371336973</v>
      </c>
      <c r="T72" s="42">
        <v>71.236581573820018</v>
      </c>
      <c r="U72" s="42">
        <v>94.525421836339916</v>
      </c>
      <c r="V72" s="42">
        <v>89.580390945649981</v>
      </c>
    </row>
    <row r="73" spans="3:22" x14ac:dyDescent="0.2">
      <c r="C73" s="85" t="s">
        <v>69</v>
      </c>
      <c r="D73" s="43">
        <v>10.554063380100001</v>
      </c>
      <c r="E73" s="43">
        <v>19.087110899859997</v>
      </c>
      <c r="F73" s="43">
        <v>10.424550457110001</v>
      </c>
      <c r="G73" s="43">
        <v>8.7812583870900003</v>
      </c>
      <c r="H73" s="43">
        <v>21.12680572703</v>
      </c>
      <c r="I73" s="43">
        <v>27.046879899830003</v>
      </c>
      <c r="J73" s="43">
        <v>30.165629748970002</v>
      </c>
      <c r="K73" s="43">
        <v>35.151592369230009</v>
      </c>
      <c r="L73" s="43">
        <v>7.730886978950001</v>
      </c>
      <c r="M73" s="43">
        <v>24.03128930542</v>
      </c>
      <c r="N73" s="43">
        <v>19.452577112449983</v>
      </c>
      <c r="O73" s="43">
        <v>22.321901827120001</v>
      </c>
      <c r="P73" s="43">
        <v>53.48701445689499</v>
      </c>
      <c r="Q73" s="43">
        <v>80.745938015819007</v>
      </c>
      <c r="R73" s="43">
        <v>47.335567517441838</v>
      </c>
      <c r="S73" s="43">
        <v>50.73146133753999</v>
      </c>
      <c r="T73" s="43">
        <v>38.245477850880008</v>
      </c>
      <c r="U73" s="43">
        <v>32.112124408390009</v>
      </c>
      <c r="V73" s="43">
        <v>58.795241095089999</v>
      </c>
    </row>
    <row r="74" spans="3:22" x14ac:dyDescent="0.2">
      <c r="C74" s="84" t="s">
        <v>33</v>
      </c>
      <c r="D74" s="42">
        <v>17.227841656060001</v>
      </c>
      <c r="E74" s="42">
        <v>9.9045003529400031</v>
      </c>
      <c r="F74" s="42">
        <v>9.3042610590800017</v>
      </c>
      <c r="G74" s="42">
        <v>9.2932172292999908</v>
      </c>
      <c r="H74" s="42">
        <v>19.702125253319998</v>
      </c>
      <c r="I74" s="42">
        <v>16.868380539389996</v>
      </c>
      <c r="J74" s="42">
        <v>14.497977187419995</v>
      </c>
      <c r="K74" s="42">
        <v>26.734713050770008</v>
      </c>
      <c r="L74" s="42">
        <v>37.034280032809981</v>
      </c>
      <c r="M74" s="42">
        <v>54.617088643030002</v>
      </c>
      <c r="N74" s="42">
        <v>75.795677000379996</v>
      </c>
      <c r="O74" s="42">
        <v>55.243087276310007</v>
      </c>
      <c r="P74" s="42">
        <v>126.45340359502626</v>
      </c>
      <c r="Q74" s="42">
        <v>117.60060800252</v>
      </c>
      <c r="R74" s="42">
        <v>73.721145911913339</v>
      </c>
      <c r="S74" s="42">
        <v>60.087183017627012</v>
      </c>
      <c r="T74" s="42">
        <v>54.346048860490015</v>
      </c>
      <c r="U74" s="42">
        <v>48.005714382860006</v>
      </c>
      <c r="V74" s="42">
        <v>58.512519573886664</v>
      </c>
    </row>
    <row r="75" spans="3:22" x14ac:dyDescent="0.2">
      <c r="C75" s="85" t="s">
        <v>70</v>
      </c>
      <c r="D75" s="43">
        <v>5.0974386130600013</v>
      </c>
      <c r="E75" s="43">
        <v>3.1681196507399996</v>
      </c>
      <c r="F75" s="43">
        <v>3.6000392108799999</v>
      </c>
      <c r="G75" s="43">
        <v>5.3703592398</v>
      </c>
      <c r="H75" s="43">
        <v>6.04550521061</v>
      </c>
      <c r="I75" s="43">
        <v>5.8136314628100001</v>
      </c>
      <c r="J75" s="43">
        <v>20.29814684131</v>
      </c>
      <c r="K75" s="43">
        <v>23.958773673</v>
      </c>
      <c r="L75" s="43">
        <v>13.558388519600003</v>
      </c>
      <c r="M75" s="43">
        <v>23.430682033289997</v>
      </c>
      <c r="N75" s="43">
        <v>15.2781556062</v>
      </c>
      <c r="O75" s="43">
        <v>9.5281384839700021</v>
      </c>
      <c r="P75" s="43">
        <v>13.430764369369999</v>
      </c>
      <c r="Q75" s="43">
        <v>55.580637481589989</v>
      </c>
      <c r="R75" s="43">
        <v>24.112892713859996</v>
      </c>
      <c r="S75" s="43">
        <v>18.898605051119993</v>
      </c>
      <c r="T75" s="43">
        <v>9.2351392792600002</v>
      </c>
      <c r="U75" s="43">
        <v>12.911586448730002</v>
      </c>
      <c r="V75" s="43">
        <v>9.6293908732679974</v>
      </c>
    </row>
    <row r="76" spans="3:22" x14ac:dyDescent="0.2">
      <c r="C76" s="84" t="s">
        <v>71</v>
      </c>
      <c r="D76" s="42">
        <v>4.2337917122400004</v>
      </c>
      <c r="E76" s="42">
        <v>1.5382570877499988</v>
      </c>
      <c r="F76" s="42">
        <v>3.7594045770800015</v>
      </c>
      <c r="G76" s="42">
        <v>2.3471064249200011</v>
      </c>
      <c r="H76" s="42">
        <v>1.9904117522199998</v>
      </c>
      <c r="I76" s="42">
        <v>0.49038014752999926</v>
      </c>
      <c r="J76" s="42">
        <v>2.2499781413800002</v>
      </c>
      <c r="K76" s="42">
        <v>1.1939701445299988</v>
      </c>
      <c r="L76" s="42">
        <v>4.0864209975100003</v>
      </c>
      <c r="M76" s="42">
        <v>21.723112270110001</v>
      </c>
      <c r="N76" s="42">
        <v>22.753458165859989</v>
      </c>
      <c r="O76" s="42">
        <v>8.8518678173699854</v>
      </c>
      <c r="P76" s="42">
        <v>21.727449682230034</v>
      </c>
      <c r="Q76" s="42">
        <v>34.708134501739998</v>
      </c>
      <c r="R76" s="42">
        <v>33.712152261580009</v>
      </c>
      <c r="S76" s="42">
        <v>18.482903847440003</v>
      </c>
      <c r="T76" s="42">
        <v>9.404516415499991</v>
      </c>
      <c r="U76" s="42">
        <v>28.194812409539978</v>
      </c>
      <c r="V76" s="42">
        <v>20.686283602749999</v>
      </c>
    </row>
    <row r="77" spans="3:22" x14ac:dyDescent="0.2">
      <c r="C77" s="85" t="s">
        <v>34</v>
      </c>
      <c r="D77" s="43">
        <v>4.8376909238699932</v>
      </c>
      <c r="E77" s="43">
        <v>21.297328176619978</v>
      </c>
      <c r="F77" s="43">
        <v>8.8368365920400382</v>
      </c>
      <c r="G77" s="43">
        <v>4.4835144397099702</v>
      </c>
      <c r="H77" s="43">
        <v>8.8626883162699883</v>
      </c>
      <c r="I77" s="43">
        <v>1.090688047169972</v>
      </c>
      <c r="J77" s="43">
        <v>12.765620879610015</v>
      </c>
      <c r="K77" s="43">
        <v>6.0334633346599764</v>
      </c>
      <c r="L77" s="43">
        <v>10.333185401880012</v>
      </c>
      <c r="M77" s="43">
        <v>13.88821386629</v>
      </c>
      <c r="N77" s="43">
        <v>20.523247941099957</v>
      </c>
      <c r="O77" s="43">
        <v>47.306642543269952</v>
      </c>
      <c r="P77" s="43">
        <v>27.673413989010022</v>
      </c>
      <c r="Q77" s="43">
        <v>6.2199842937601222</v>
      </c>
      <c r="R77" s="43">
        <v>5.1243079758900105</v>
      </c>
      <c r="S77" s="43">
        <v>17.108956311410026</v>
      </c>
      <c r="T77" s="43">
        <v>26.564056708810039</v>
      </c>
      <c r="U77" s="43">
        <v>53.747806323199981</v>
      </c>
      <c r="V77" s="43">
        <v>22.095261069749913</v>
      </c>
    </row>
    <row r="78" spans="3:22" x14ac:dyDescent="0.2">
      <c r="C78" s="84" t="s">
        <v>72</v>
      </c>
      <c r="D78" s="42">
        <v>4.0172920653900004</v>
      </c>
      <c r="E78" s="42">
        <v>6.1397143142599981</v>
      </c>
      <c r="F78" s="42">
        <v>44.968138645239996</v>
      </c>
      <c r="G78" s="42">
        <v>28.689773120429994</v>
      </c>
      <c r="H78" s="42">
        <v>3.9240149803599986</v>
      </c>
      <c r="I78" s="42">
        <v>4.1591274616499998</v>
      </c>
      <c r="J78" s="42">
        <v>60.50422511447001</v>
      </c>
      <c r="K78" s="42">
        <v>21.693263549629989</v>
      </c>
      <c r="L78" s="42">
        <v>16.373660719619995</v>
      </c>
      <c r="M78" s="42">
        <v>8.9984849366800006</v>
      </c>
      <c r="N78" s="42">
        <v>8.5007884606499875</v>
      </c>
      <c r="O78" s="42">
        <v>44.563832049388921</v>
      </c>
      <c r="P78" s="42">
        <v>34.940069380890002</v>
      </c>
      <c r="Q78" s="42">
        <v>66.179844481226198</v>
      </c>
      <c r="R78" s="42">
        <v>63.195844823310019</v>
      </c>
      <c r="S78" s="42">
        <v>66.662749597669986</v>
      </c>
      <c r="T78" s="42">
        <v>38.388795442540008</v>
      </c>
      <c r="U78" s="42">
        <v>29.334756501910004</v>
      </c>
      <c r="V78" s="42">
        <v>42.643389053880021</v>
      </c>
    </row>
    <row r="79" spans="3:22" x14ac:dyDescent="0.2">
      <c r="C79" s="85" t="s">
        <v>35</v>
      </c>
      <c r="D79" s="43">
        <v>12.44794418711</v>
      </c>
      <c r="E79" s="43">
        <v>11.024736072019989</v>
      </c>
      <c r="F79" s="43">
        <v>11.174982912869988</v>
      </c>
      <c r="G79" s="43">
        <v>2.7710821173800069</v>
      </c>
      <c r="H79" s="43">
        <v>22.869118662929981</v>
      </c>
      <c r="I79" s="43">
        <v>29.20892117272999</v>
      </c>
      <c r="J79" s="43">
        <v>14.753861803100003</v>
      </c>
      <c r="K79" s="43">
        <v>37.795710885359995</v>
      </c>
      <c r="L79" s="43">
        <v>27.01595648624</v>
      </c>
      <c r="M79" s="43">
        <v>13.077378806690001</v>
      </c>
      <c r="N79" s="43">
        <v>39.388955218790002</v>
      </c>
      <c r="O79" s="43">
        <v>10.765911392590839</v>
      </c>
      <c r="P79" s="43">
        <v>19.564114453386139</v>
      </c>
      <c r="Q79" s="43">
        <v>6.5942979992996715</v>
      </c>
      <c r="R79" s="43">
        <v>11.72321894302204</v>
      </c>
      <c r="S79" s="43">
        <v>10.321842660478586</v>
      </c>
      <c r="T79" s="43">
        <v>17.900368724119996</v>
      </c>
      <c r="U79" s="43">
        <v>26.620309580478981</v>
      </c>
      <c r="V79" s="43">
        <v>78.473001505394009</v>
      </c>
    </row>
    <row r="80" spans="3:22" x14ac:dyDescent="0.2">
      <c r="C80" s="84" t="s">
        <v>56</v>
      </c>
      <c r="D80" s="42">
        <v>148.01134891624008</v>
      </c>
      <c r="E80" s="42">
        <v>58.231359752210004</v>
      </c>
      <c r="F80" s="42">
        <v>69.850717542580028</v>
      </c>
      <c r="G80" s="42">
        <v>46.821536491909619</v>
      </c>
      <c r="H80" s="42">
        <v>47.166149057940032</v>
      </c>
      <c r="I80" s="42">
        <v>75.410093127679858</v>
      </c>
      <c r="J80" s="42">
        <v>120.28297610322004</v>
      </c>
      <c r="K80" s="42">
        <v>415.15792075233992</v>
      </c>
      <c r="L80" s="42">
        <v>54.562445363290024</v>
      </c>
      <c r="M80" s="42">
        <v>891.2981124890897</v>
      </c>
      <c r="N80" s="42">
        <v>2960.2302998667997</v>
      </c>
      <c r="O80" s="42">
        <v>236.67668484384001</v>
      </c>
      <c r="P80" s="42">
        <v>337.78972274117655</v>
      </c>
      <c r="Q80" s="42">
        <v>380.2177460310059</v>
      </c>
      <c r="R80" s="42">
        <v>755.41017405875687</v>
      </c>
      <c r="S80" s="42">
        <v>348.71437979451008</v>
      </c>
      <c r="T80" s="42">
        <v>85.128768722879968</v>
      </c>
      <c r="U80" s="42">
        <v>71.226722510859958</v>
      </c>
      <c r="V80" s="42">
        <v>2040.0576414707989</v>
      </c>
    </row>
    <row r="81" spans="2:22" x14ac:dyDescent="0.2">
      <c r="C81" s="85" t="s">
        <v>68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0.100360701</v>
      </c>
      <c r="V81" s="43">
        <v>25.083409441000001</v>
      </c>
    </row>
    <row r="82" spans="2:22" x14ac:dyDescent="0.2">
      <c r="C82" s="84" t="s">
        <v>59</v>
      </c>
      <c r="D82" s="42">
        <v>133.34852362023</v>
      </c>
      <c r="E82" s="42">
        <v>116.81571803549001</v>
      </c>
      <c r="F82" s="42">
        <v>104.88268577770272</v>
      </c>
      <c r="G82" s="42">
        <v>85.327980813970001</v>
      </c>
      <c r="H82" s="42">
        <v>89.249824130839997</v>
      </c>
      <c r="I82" s="42">
        <v>108.79130187249001</v>
      </c>
      <c r="J82" s="42">
        <v>122.50160593626001</v>
      </c>
      <c r="K82" s="42">
        <v>109.93031423308</v>
      </c>
      <c r="L82" s="42">
        <v>115.06103769823</v>
      </c>
      <c r="M82" s="42">
        <v>200.35195164260998</v>
      </c>
      <c r="N82" s="42">
        <v>145.52072428508001</v>
      </c>
      <c r="O82" s="42">
        <v>134.58714838844</v>
      </c>
      <c r="P82" s="42">
        <v>45.559470834950012</v>
      </c>
      <c r="Q82" s="42">
        <v>118.38853232176</v>
      </c>
      <c r="R82" s="42">
        <v>133.77672835527</v>
      </c>
      <c r="S82" s="42">
        <v>75.73956072819</v>
      </c>
      <c r="T82" s="42">
        <v>14.302981825609999</v>
      </c>
      <c r="U82" s="42">
        <v>6.6437708159600009</v>
      </c>
      <c r="V82" s="42">
        <v>68.368268816500006</v>
      </c>
    </row>
    <row r="83" spans="2:22" x14ac:dyDescent="0.2">
      <c r="C83" s="85" t="s">
        <v>36</v>
      </c>
      <c r="D83" s="43">
        <v>22.315982782899994</v>
      </c>
      <c r="E83" s="43">
        <v>25.762904611800007</v>
      </c>
      <c r="F83" s="43">
        <v>22.626746510929998</v>
      </c>
      <c r="G83" s="43">
        <v>16.858217767480003</v>
      </c>
      <c r="H83" s="43">
        <v>18.346424512799999</v>
      </c>
      <c r="I83" s="43">
        <v>29.442556939009989</v>
      </c>
      <c r="J83" s="43">
        <v>63.821043831339999</v>
      </c>
      <c r="K83" s="43">
        <v>49.807561690050001</v>
      </c>
      <c r="L83" s="43">
        <v>37.688097639830005</v>
      </c>
      <c r="M83" s="43">
        <v>51.385182590390002</v>
      </c>
      <c r="N83" s="43">
        <v>66.130411320900009</v>
      </c>
      <c r="O83" s="43">
        <v>62.475124362860001</v>
      </c>
      <c r="P83" s="43">
        <v>50.255868240530013</v>
      </c>
      <c r="Q83" s="43">
        <v>60.52650893985998</v>
      </c>
      <c r="R83" s="43">
        <v>37.856769701357898</v>
      </c>
      <c r="S83" s="43">
        <v>36.598092239989995</v>
      </c>
      <c r="T83" s="43">
        <v>37.621131213679995</v>
      </c>
      <c r="U83" s="43">
        <v>85.871127133620021</v>
      </c>
      <c r="V83" s="43">
        <v>38.755532429429998</v>
      </c>
    </row>
    <row r="84" spans="2:22" x14ac:dyDescent="0.2">
      <c r="C84" s="84" t="s">
        <v>37</v>
      </c>
      <c r="D84" s="42">
        <v>6.97276278999</v>
      </c>
      <c r="E84" s="42">
        <v>8.4757339839700006</v>
      </c>
      <c r="F84" s="42">
        <v>6.7764921717000002</v>
      </c>
      <c r="G84" s="42">
        <v>4.8647493621700004</v>
      </c>
      <c r="H84" s="42">
        <v>4.678568993469999</v>
      </c>
      <c r="I84" s="42">
        <v>2.1025755087900002</v>
      </c>
      <c r="J84" s="42">
        <v>2.8458878708299999</v>
      </c>
      <c r="K84" s="42">
        <v>13.30326846474</v>
      </c>
      <c r="L84" s="42">
        <v>1.7982854001600002</v>
      </c>
      <c r="M84" s="42">
        <v>1.4919805203800001</v>
      </c>
      <c r="N84" s="42">
        <v>4.9443192212700007</v>
      </c>
      <c r="O84" s="42">
        <v>5.4557470070299994</v>
      </c>
      <c r="P84" s="42">
        <v>9.2826986404199996</v>
      </c>
      <c r="Q84" s="42">
        <v>5.0147630763000004</v>
      </c>
      <c r="R84" s="42">
        <v>4.8990000301400016</v>
      </c>
      <c r="S84" s="42">
        <v>10.870653395110001</v>
      </c>
      <c r="T84" s="42">
        <v>1.1255825298300006</v>
      </c>
      <c r="U84" s="42">
        <v>0.94314581366000072</v>
      </c>
      <c r="V84" s="42">
        <v>3.0352983666299997</v>
      </c>
    </row>
    <row r="85" spans="2:22" x14ac:dyDescent="0.2">
      <c r="C85" s="79" t="s">
        <v>38</v>
      </c>
      <c r="D85" s="44">
        <f>SUM(D56:D84)</f>
        <v>1339.2191556385499</v>
      </c>
      <c r="E85" s="44">
        <f t="shared" ref="E85:G85" si="1">SUM(E56:E84)</f>
        <v>1124.2700826243668</v>
      </c>
      <c r="F85" s="44">
        <f t="shared" si="1"/>
        <v>698.53683352809287</v>
      </c>
      <c r="G85" s="44">
        <f t="shared" si="1"/>
        <v>656.8653704756905</v>
      </c>
      <c r="H85" s="44">
        <f t="shared" ref="H85" si="2">SUM(H56:H84)</f>
        <v>601.24098242378989</v>
      </c>
      <c r="I85" s="44">
        <f t="shared" ref="I85:J85" si="3">SUM(I56:I84)</f>
        <v>907.25979935606495</v>
      </c>
      <c r="J85" s="44">
        <f t="shared" si="3"/>
        <v>1099.4422973781072</v>
      </c>
      <c r="K85" s="44">
        <f t="shared" ref="K85" si="4">SUM(K56:K84)</f>
        <v>2456.7768255849951</v>
      </c>
      <c r="L85" s="44">
        <f t="shared" ref="L85:M85" si="5">SUM(L56:L84)</f>
        <v>1592.6625070546424</v>
      </c>
      <c r="M85" s="44">
        <f t="shared" si="5"/>
        <v>4038.6903759820975</v>
      </c>
      <c r="N85" s="44">
        <f t="shared" ref="N85" si="6">SUM(N56:N84)</f>
        <v>6748.7511545898833</v>
      </c>
      <c r="O85" s="44">
        <f t="shared" ref="O85:P85" si="7">SUM(O56:O84)</f>
        <v>1613.3076607981602</v>
      </c>
      <c r="P85" s="44">
        <f t="shared" si="7"/>
        <v>2035.1449537820095</v>
      </c>
      <c r="Q85" s="44">
        <f t="shared" ref="Q85" si="8">SUM(Q56:Q84)</f>
        <v>3360.2156467708014</v>
      </c>
      <c r="R85" s="44">
        <f t="shared" ref="R85:S85" si="9">SUM(R56:R84)</f>
        <v>5488.4537230921096</v>
      </c>
      <c r="S85" s="44">
        <f t="shared" si="9"/>
        <v>2489.5345352471531</v>
      </c>
      <c r="T85" s="44">
        <f t="shared" ref="T85" si="10">SUM(T56:T84)</f>
        <v>1278.6402263389903</v>
      </c>
      <c r="U85" s="44">
        <f t="shared" ref="U85:V85" si="11">SUM(U56:U84)</f>
        <v>1198.6058918808988</v>
      </c>
      <c r="V85" s="44">
        <f t="shared" si="11"/>
        <v>4107.3466049909548</v>
      </c>
    </row>
    <row r="86" spans="2:22" x14ac:dyDescent="0.2">
      <c r="B86" s="1"/>
      <c r="C86" s="1" t="s">
        <v>24</v>
      </c>
      <c r="D86" s="4"/>
      <c r="E86" s="4"/>
      <c r="F86" s="4"/>
      <c r="G86" s="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2:22" x14ac:dyDescent="0.2">
      <c r="D87" s="6">
        <f>D85-'C.3 PDA por Tipo-Cuen 2000-2018'!D17</f>
        <v>0</v>
      </c>
      <c r="E87" s="6">
        <f>E85-'C.3 PDA por Tipo-Cuen 2000-2018'!E17</f>
        <v>0</v>
      </c>
      <c r="F87" s="6">
        <f>F85-'C.3 PDA por Tipo-Cuen 2000-2018'!F17</f>
        <v>0</v>
      </c>
      <c r="G87" s="6">
        <f>G85-'C.3 PDA por Tipo-Cuen 2000-2018'!G17</f>
        <v>0</v>
      </c>
      <c r="H87" s="6">
        <f>H85-'C.3 PDA por Tipo-Cuen 2000-2018'!H17</f>
        <v>0</v>
      </c>
      <c r="I87" s="6">
        <f>I85-'C.3 PDA por Tipo-Cuen 2000-2018'!I17</f>
        <v>0</v>
      </c>
      <c r="J87" s="6">
        <f>J85-'C.3 PDA por Tipo-Cuen 2000-2018'!J17</f>
        <v>0</v>
      </c>
      <c r="K87" s="6">
        <f>K85-'C.3 PDA por Tipo-Cuen 2000-2018'!K17</f>
        <v>0</v>
      </c>
      <c r="L87" s="6">
        <f>L85-'C.3 PDA por Tipo-Cuen 2000-2018'!L17</f>
        <v>0</v>
      </c>
      <c r="M87" s="6">
        <f>M85-'C.3 PDA por Tipo-Cuen 2000-2018'!M17</f>
        <v>0</v>
      </c>
      <c r="N87" s="6">
        <f>N85-'C.3 PDA por Tipo-Cuen 2000-2018'!N17</f>
        <v>0</v>
      </c>
      <c r="O87" s="6">
        <f>O85-'C.3 PDA por Tipo-Cuen 2000-2018'!O17</f>
        <v>0</v>
      </c>
      <c r="P87" s="6">
        <f>P85-'C.3 PDA por Tipo-Cuen 2000-2018'!P17</f>
        <v>0</v>
      </c>
      <c r="Q87" s="6">
        <f>Q85-'C.3 PDA por Tipo-Cuen 2000-2018'!Q17</f>
        <v>0</v>
      </c>
      <c r="R87" s="6">
        <f>R85-'C.3 PDA por Tipo-Cuen 2000-2018'!R17</f>
        <v>0</v>
      </c>
      <c r="S87" s="6">
        <f>S85-'C.3 PDA por Tipo-Cuen 2000-2018'!S17</f>
        <v>0</v>
      </c>
      <c r="T87" s="6">
        <f>T85-'C.3 PDA por Tipo-Cuen 2000-2018'!T17</f>
        <v>0</v>
      </c>
      <c r="U87" s="6">
        <f>U85-'C.3 PDA por Tipo-Cuen 2000-2018'!U17</f>
        <v>0</v>
      </c>
      <c r="V87" s="6">
        <f>V85-'C.3 PDA por Tipo-Cuen 2000-2018'!V17</f>
        <v>0</v>
      </c>
    </row>
    <row r="91" spans="2:22" ht="18" x14ac:dyDescent="0.2">
      <c r="C91" s="88"/>
      <c r="D91" s="123" t="s">
        <v>39</v>
      </c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  <c r="T91" s="123"/>
      <c r="U91" s="123"/>
      <c r="V91" s="123"/>
    </row>
    <row r="92" spans="2:22" ht="15" customHeight="1" x14ac:dyDescent="0.2"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2:22" x14ac:dyDescent="0.2">
      <c r="C93" s="131" t="s">
        <v>26</v>
      </c>
      <c r="D93" s="128">
        <v>2000</v>
      </c>
      <c r="E93" s="128">
        <v>2001</v>
      </c>
      <c r="F93" s="128">
        <v>2002</v>
      </c>
      <c r="G93" s="128">
        <v>2003</v>
      </c>
      <c r="H93" s="128">
        <v>2004</v>
      </c>
      <c r="I93" s="128">
        <v>2005</v>
      </c>
      <c r="J93" s="128">
        <v>2006</v>
      </c>
      <c r="K93" s="128">
        <v>2007</v>
      </c>
      <c r="L93" s="128">
        <v>2008</v>
      </c>
      <c r="M93" s="128">
        <v>2009</v>
      </c>
      <c r="N93" s="128">
        <v>2010</v>
      </c>
      <c r="O93" s="128">
        <v>2011</v>
      </c>
      <c r="P93" s="128">
        <v>2012</v>
      </c>
      <c r="Q93" s="128">
        <v>2013</v>
      </c>
      <c r="R93" s="128">
        <v>2014</v>
      </c>
      <c r="S93" s="128">
        <v>2015</v>
      </c>
      <c r="T93" s="128">
        <v>2016</v>
      </c>
      <c r="U93" s="128">
        <v>2017</v>
      </c>
      <c r="V93" s="128">
        <v>2018</v>
      </c>
    </row>
    <row r="94" spans="2:22" x14ac:dyDescent="0.2">
      <c r="C94" s="132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</row>
    <row r="95" spans="2:22" x14ac:dyDescent="0.2">
      <c r="C95" s="84" t="s">
        <v>57</v>
      </c>
      <c r="D95" s="42">
        <v>48.005695639000002</v>
      </c>
      <c r="E95" s="42">
        <v>23.456493712809998</v>
      </c>
      <c r="F95" s="42">
        <v>73.373173733979996</v>
      </c>
      <c r="G95" s="42">
        <v>2.2908157920499992</v>
      </c>
      <c r="H95" s="42">
        <v>8.2852703903300018</v>
      </c>
      <c r="I95" s="42">
        <v>5.8694590240000011</v>
      </c>
      <c r="J95" s="42">
        <v>8.9702370596299996</v>
      </c>
      <c r="K95" s="42">
        <v>8.1685509980000006</v>
      </c>
      <c r="L95" s="42">
        <v>5.8213388445800174</v>
      </c>
      <c r="M95" s="42">
        <v>109.06077845063999</v>
      </c>
      <c r="N95" s="42">
        <v>113.83398990402</v>
      </c>
      <c r="O95" s="42">
        <v>57.352919105010002</v>
      </c>
      <c r="P95" s="42">
        <v>100.51668046189006</v>
      </c>
      <c r="Q95" s="42">
        <v>146.86687564763994</v>
      </c>
      <c r="R95" s="42">
        <v>139.365481694659</v>
      </c>
      <c r="S95" s="42">
        <v>128.32771534941</v>
      </c>
      <c r="T95" s="42">
        <v>134.04366883258001</v>
      </c>
      <c r="U95" s="42">
        <v>71.991496922940001</v>
      </c>
      <c r="V95" s="42">
        <v>182.91068145603998</v>
      </c>
    </row>
    <row r="96" spans="2:22" x14ac:dyDescent="0.2">
      <c r="C96" s="85" t="s">
        <v>27</v>
      </c>
      <c r="D96" s="43">
        <v>23.478683905629996</v>
      </c>
      <c r="E96" s="43">
        <v>6.8573753428999993</v>
      </c>
      <c r="F96" s="43">
        <v>14.71853447768</v>
      </c>
      <c r="G96" s="43">
        <v>3.0031847303899992</v>
      </c>
      <c r="H96" s="43">
        <v>6.220755927059999</v>
      </c>
      <c r="I96" s="43">
        <v>5.2642845004999996</v>
      </c>
      <c r="J96" s="43">
        <v>5.5128144134700001</v>
      </c>
      <c r="K96" s="43">
        <v>7.1771031560900003</v>
      </c>
      <c r="L96" s="43">
        <v>15.662867081880004</v>
      </c>
      <c r="M96" s="43">
        <v>24.083818936439993</v>
      </c>
      <c r="N96" s="43">
        <v>53.913021791739993</v>
      </c>
      <c r="O96" s="43">
        <v>14.851924967200004</v>
      </c>
      <c r="P96" s="43">
        <v>17.027888879840003</v>
      </c>
      <c r="Q96" s="43">
        <v>38.383244256159998</v>
      </c>
      <c r="R96" s="43">
        <v>22.108625029938789</v>
      </c>
      <c r="S96" s="43">
        <v>147.77264548233995</v>
      </c>
      <c r="T96" s="43">
        <v>23.49546710520001</v>
      </c>
      <c r="U96" s="43">
        <v>18.995901258550003</v>
      </c>
      <c r="V96" s="43">
        <v>7.8338096226800022</v>
      </c>
    </row>
    <row r="97" spans="3:22" x14ac:dyDescent="0.2">
      <c r="C97" s="84" t="s">
        <v>58</v>
      </c>
      <c r="D97" s="42">
        <v>7.7584768663999997</v>
      </c>
      <c r="E97" s="42">
        <v>4.440511837000017E-2</v>
      </c>
      <c r="F97" s="42">
        <v>6.9252517496300001</v>
      </c>
      <c r="G97" s="42">
        <v>0.10362687147000053</v>
      </c>
      <c r="H97" s="42">
        <v>2.2624448299999236E-3</v>
      </c>
      <c r="I97" s="42">
        <v>0.12470431759000003</v>
      </c>
      <c r="J97" s="42">
        <v>0.45884861435000002</v>
      </c>
      <c r="K97" s="42">
        <v>2.6318147304599999</v>
      </c>
      <c r="L97" s="42">
        <v>2.2062144546</v>
      </c>
      <c r="M97" s="42">
        <v>26.433497529450001</v>
      </c>
      <c r="N97" s="42">
        <v>4.1999526978799997</v>
      </c>
      <c r="O97" s="42">
        <v>11.464952886619999</v>
      </c>
      <c r="P97" s="42">
        <v>12.93501230178</v>
      </c>
      <c r="Q97" s="42">
        <v>4.4904115975500005</v>
      </c>
      <c r="R97" s="42">
        <v>1.7644974584800004</v>
      </c>
      <c r="S97" s="42">
        <v>1.5150088408199998</v>
      </c>
      <c r="T97" s="42">
        <v>0.28569024409999944</v>
      </c>
      <c r="U97" s="42">
        <v>0.21518480078000068</v>
      </c>
      <c r="V97" s="42">
        <v>2.91545003945</v>
      </c>
    </row>
    <row r="98" spans="3:22" x14ac:dyDescent="0.2">
      <c r="C98" s="85" t="s">
        <v>28</v>
      </c>
      <c r="D98" s="43">
        <v>41.899909691900007</v>
      </c>
      <c r="E98" s="43">
        <v>16.291817130999998</v>
      </c>
      <c r="F98" s="43">
        <v>31.900281275789997</v>
      </c>
      <c r="G98" s="43">
        <v>0.12480405484000009</v>
      </c>
      <c r="H98" s="43">
        <v>3.4645382578399997</v>
      </c>
      <c r="I98" s="43">
        <v>3.5081561962200007</v>
      </c>
      <c r="J98" s="43">
        <v>4.6809190769600013</v>
      </c>
      <c r="K98" s="43">
        <v>4.9378053559799993</v>
      </c>
      <c r="L98" s="43">
        <v>2.1222882297999996</v>
      </c>
      <c r="M98" s="43">
        <v>18.763566386090005</v>
      </c>
      <c r="N98" s="43">
        <v>13.174015228190003</v>
      </c>
      <c r="O98" s="43">
        <v>8.3151362305099994</v>
      </c>
      <c r="P98" s="43">
        <v>5.5778663209999984</v>
      </c>
      <c r="Q98" s="43">
        <v>8.813734082389999</v>
      </c>
      <c r="R98" s="43">
        <v>4.1177364883800003</v>
      </c>
      <c r="S98" s="43">
        <v>9.523189447450001</v>
      </c>
      <c r="T98" s="43">
        <v>4.3345329166699962</v>
      </c>
      <c r="U98" s="43">
        <v>3.8733769036799983</v>
      </c>
      <c r="V98" s="43">
        <v>4.9323840601299995</v>
      </c>
    </row>
    <row r="99" spans="3:22" x14ac:dyDescent="0.2">
      <c r="C99" s="84" t="s">
        <v>60</v>
      </c>
      <c r="D99" s="42">
        <v>0</v>
      </c>
      <c r="E99" s="42">
        <v>3.3405</v>
      </c>
      <c r="F99" s="42">
        <v>2</v>
      </c>
      <c r="G99" s="42">
        <v>2.0255348</v>
      </c>
      <c r="H99" s="42">
        <v>0</v>
      </c>
      <c r="I99" s="42">
        <v>0.56835405000000006</v>
      </c>
      <c r="J99" s="42">
        <v>0.34885244199999998</v>
      </c>
      <c r="K99" s="42">
        <v>1.6670158000000001E-2</v>
      </c>
      <c r="L99" s="42">
        <v>1.4429940530000001</v>
      </c>
      <c r="M99" s="42">
        <v>10.39525373873</v>
      </c>
      <c r="N99" s="42">
        <v>7.5641687079899995</v>
      </c>
      <c r="O99" s="42">
        <v>24.948850038</v>
      </c>
      <c r="P99" s="42">
        <v>34.949533823540001</v>
      </c>
      <c r="Q99" s="42">
        <v>24.042119431490001</v>
      </c>
      <c r="R99" s="42">
        <v>6.9180091835799997</v>
      </c>
      <c r="S99" s="42">
        <v>1.54247827094</v>
      </c>
      <c r="T99" s="42">
        <v>0.39209008946000001</v>
      </c>
      <c r="U99" s="42">
        <v>1.6688987909100017</v>
      </c>
      <c r="V99" s="42">
        <v>0.97367275377999996</v>
      </c>
    </row>
    <row r="100" spans="3:22" x14ac:dyDescent="0.2">
      <c r="C100" s="85" t="s">
        <v>29</v>
      </c>
      <c r="D100" s="43">
        <v>13.020381566959999</v>
      </c>
      <c r="E100" s="43">
        <v>3.4351293909999865E-2</v>
      </c>
      <c r="F100" s="43">
        <v>5.1359787667400001</v>
      </c>
      <c r="G100" s="43">
        <v>4.8879149799999598E-3</v>
      </c>
      <c r="H100" s="43">
        <v>3.7836143500000002E-2</v>
      </c>
      <c r="I100" s="43">
        <v>3.2510860500000002E-2</v>
      </c>
      <c r="J100" s="43">
        <v>4.3143783353199998</v>
      </c>
      <c r="K100" s="43">
        <v>9.81008824259</v>
      </c>
      <c r="L100" s="43">
        <v>0.87576009999999904</v>
      </c>
      <c r="M100" s="43">
        <v>13.874896680180001</v>
      </c>
      <c r="N100" s="43">
        <v>0.65003523626000137</v>
      </c>
      <c r="O100" s="43">
        <v>5.2704856091499996</v>
      </c>
      <c r="P100" s="43">
        <v>1.1820472770899995</v>
      </c>
      <c r="Q100" s="43">
        <v>1.7532169567600007</v>
      </c>
      <c r="R100" s="43">
        <v>0.53067694783000163</v>
      </c>
      <c r="S100" s="43">
        <v>0.764552805040001</v>
      </c>
      <c r="T100" s="43">
        <v>1.5240519258499989</v>
      </c>
      <c r="U100" s="43">
        <v>0.29453207357000144</v>
      </c>
      <c r="V100" s="43">
        <v>1.3531719340850008</v>
      </c>
    </row>
    <row r="101" spans="3:22" x14ac:dyDescent="0.2">
      <c r="C101" s="84" t="s">
        <v>61</v>
      </c>
      <c r="D101" s="42">
        <v>30.565414898450005</v>
      </c>
      <c r="E101" s="42">
        <v>20.958391710000011</v>
      </c>
      <c r="F101" s="42">
        <v>149.05610352762002</v>
      </c>
      <c r="G101" s="42">
        <v>8.5033724704099996</v>
      </c>
      <c r="H101" s="42">
        <v>25.483257125279994</v>
      </c>
      <c r="I101" s="42">
        <v>3.7359507313899991</v>
      </c>
      <c r="J101" s="42">
        <v>4.931708834739994</v>
      </c>
      <c r="K101" s="42">
        <v>9.6466385048000038</v>
      </c>
      <c r="L101" s="42">
        <v>8.971804835749964</v>
      </c>
      <c r="M101" s="42">
        <v>223.79466353964003</v>
      </c>
      <c r="N101" s="42">
        <v>167.71674871093006</v>
      </c>
      <c r="O101" s="42">
        <v>68.690081331170347</v>
      </c>
      <c r="P101" s="42">
        <v>14.389486945247704</v>
      </c>
      <c r="Q101" s="42">
        <v>27.952260915093611</v>
      </c>
      <c r="R101" s="42">
        <v>15.150747932284803</v>
      </c>
      <c r="S101" s="42">
        <v>17.765480123521495</v>
      </c>
      <c r="T101" s="42">
        <v>17.584575323549991</v>
      </c>
      <c r="U101" s="42">
        <v>4.0234227653800065</v>
      </c>
      <c r="V101" s="42">
        <v>8.0071706117100021</v>
      </c>
    </row>
    <row r="102" spans="3:22" x14ac:dyDescent="0.2">
      <c r="C102" s="85" t="s">
        <v>62</v>
      </c>
      <c r="D102" s="43">
        <v>5.2955504659999999</v>
      </c>
      <c r="E102" s="43">
        <v>0.85919306697999887</v>
      </c>
      <c r="F102" s="43">
        <v>3.4614463649200005</v>
      </c>
      <c r="G102" s="43">
        <v>1.2239915757600002</v>
      </c>
      <c r="H102" s="43">
        <v>0.60122106434</v>
      </c>
      <c r="I102" s="43">
        <v>0.38155021210999956</v>
      </c>
      <c r="J102" s="43">
        <v>2.3767053945100001</v>
      </c>
      <c r="K102" s="43">
        <v>2.6285801163899998</v>
      </c>
      <c r="L102" s="43">
        <v>2.2371503016300012</v>
      </c>
      <c r="M102" s="43">
        <v>9.3624189131800009</v>
      </c>
      <c r="N102" s="43">
        <v>2.2402962826500001</v>
      </c>
      <c r="O102" s="43">
        <v>1.0171618505800104</v>
      </c>
      <c r="P102" s="43">
        <v>18.24210971954</v>
      </c>
      <c r="Q102" s="43">
        <v>18.015599085750001</v>
      </c>
      <c r="R102" s="43">
        <v>14.714789026730001</v>
      </c>
      <c r="S102" s="43">
        <v>7.2148013027800033</v>
      </c>
      <c r="T102" s="43">
        <v>3.8425444641799928</v>
      </c>
      <c r="U102" s="43">
        <v>6.7665387969800035</v>
      </c>
      <c r="V102" s="43">
        <v>3.5332904287599995</v>
      </c>
    </row>
    <row r="103" spans="3:22" x14ac:dyDescent="0.2">
      <c r="C103" s="84" t="s">
        <v>63</v>
      </c>
      <c r="D103" s="42">
        <v>20.199173628339995</v>
      </c>
      <c r="E103" s="42">
        <v>28.362286990179999</v>
      </c>
      <c r="F103" s="42">
        <v>26.229085237120003</v>
      </c>
      <c r="G103" s="42">
        <v>3.5200986493599995</v>
      </c>
      <c r="H103" s="42">
        <v>11.516304244259999</v>
      </c>
      <c r="I103" s="42">
        <v>7.0737298656699998</v>
      </c>
      <c r="J103" s="42">
        <v>137.49163754345003</v>
      </c>
      <c r="K103" s="42">
        <v>9.6808113461300049</v>
      </c>
      <c r="L103" s="42">
        <v>41.724238412579986</v>
      </c>
      <c r="M103" s="42">
        <v>63.370780008489987</v>
      </c>
      <c r="N103" s="42">
        <v>73.639134966290015</v>
      </c>
      <c r="O103" s="42">
        <v>17.879752881849988</v>
      </c>
      <c r="P103" s="42">
        <v>120.53072829789001</v>
      </c>
      <c r="Q103" s="42">
        <v>83.80928533222999</v>
      </c>
      <c r="R103" s="42">
        <v>8.7715670635000027</v>
      </c>
      <c r="S103" s="42">
        <v>7.5799436437699717</v>
      </c>
      <c r="T103" s="42">
        <v>19.542182366080009</v>
      </c>
      <c r="U103" s="42">
        <v>23.992468447370065</v>
      </c>
      <c r="V103" s="42">
        <v>2.9845983669899674</v>
      </c>
    </row>
    <row r="104" spans="3:22" x14ac:dyDescent="0.2">
      <c r="C104" s="85" t="s">
        <v>64</v>
      </c>
      <c r="D104" s="43">
        <v>0.66961534768000031</v>
      </c>
      <c r="E104" s="43">
        <v>6.9322702289600011</v>
      </c>
      <c r="F104" s="43">
        <v>5.4250004918599997</v>
      </c>
      <c r="G104" s="43">
        <v>0.11133167587000001</v>
      </c>
      <c r="H104" s="43">
        <v>1.43336127569</v>
      </c>
      <c r="I104" s="43">
        <v>0.56860919795000009</v>
      </c>
      <c r="J104" s="43">
        <v>1.2788892820400002</v>
      </c>
      <c r="K104" s="43">
        <v>26.34850632173</v>
      </c>
      <c r="L104" s="43">
        <v>15.408570116029999</v>
      </c>
      <c r="M104" s="43">
        <v>5.2542796210899994</v>
      </c>
      <c r="N104" s="43">
        <v>21.551320141529999</v>
      </c>
      <c r="O104" s="43">
        <v>25.216904523149999</v>
      </c>
      <c r="P104" s="43">
        <v>26.836610637259994</v>
      </c>
      <c r="Q104" s="43">
        <v>15.305001331090001</v>
      </c>
      <c r="R104" s="43">
        <v>25.955715011229994</v>
      </c>
      <c r="S104" s="43">
        <v>24.734592256199996</v>
      </c>
      <c r="T104" s="43">
        <v>8.3261333881999988</v>
      </c>
      <c r="U104" s="43">
        <v>9.4966127657800001</v>
      </c>
      <c r="V104" s="43">
        <v>18.112592155129999</v>
      </c>
    </row>
    <row r="105" spans="3:22" x14ac:dyDescent="0.2">
      <c r="C105" s="84" t="s">
        <v>65</v>
      </c>
      <c r="D105" s="42">
        <v>9.3093038857000003</v>
      </c>
      <c r="E105" s="42">
        <v>6.8012098985699998</v>
      </c>
      <c r="F105" s="42">
        <v>10.68253099424</v>
      </c>
      <c r="G105" s="42">
        <v>1.0675147979999999</v>
      </c>
      <c r="H105" s="42">
        <v>0.8799964483199999</v>
      </c>
      <c r="I105" s="42">
        <v>0.22424564889000026</v>
      </c>
      <c r="J105" s="42">
        <v>0.16968972539999841</v>
      </c>
      <c r="K105" s="42">
        <v>2.2878926328000002</v>
      </c>
      <c r="L105" s="42">
        <v>17.77875229428</v>
      </c>
      <c r="M105" s="42">
        <v>12.465011845049998</v>
      </c>
      <c r="N105" s="42">
        <v>25.763260530060002</v>
      </c>
      <c r="O105" s="42">
        <v>10.673869228999999</v>
      </c>
      <c r="P105" s="42">
        <v>11.415477012909996</v>
      </c>
      <c r="Q105" s="42">
        <v>5.2883767736000005</v>
      </c>
      <c r="R105" s="42">
        <v>10.631556718340001</v>
      </c>
      <c r="S105" s="42">
        <v>33.970093256749998</v>
      </c>
      <c r="T105" s="42">
        <v>14.076209111369998</v>
      </c>
      <c r="U105" s="42">
        <v>2.0049845780299993</v>
      </c>
      <c r="V105" s="42">
        <v>3.9388713329190015</v>
      </c>
    </row>
    <row r="106" spans="3:22" x14ac:dyDescent="0.2">
      <c r="C106" s="85" t="s">
        <v>30</v>
      </c>
      <c r="D106" s="43">
        <v>11.931539778469999</v>
      </c>
      <c r="E106" s="43">
        <v>45.491035057889967</v>
      </c>
      <c r="F106" s="43">
        <v>155.72053762371002</v>
      </c>
      <c r="G106" s="43">
        <v>5.4103246461900065</v>
      </c>
      <c r="H106" s="43">
        <v>116.04450838104998</v>
      </c>
      <c r="I106" s="43">
        <v>279.43820075975009</v>
      </c>
      <c r="J106" s="43">
        <v>13.085520486769997</v>
      </c>
      <c r="K106" s="43">
        <v>162.47590094131996</v>
      </c>
      <c r="L106" s="43">
        <v>95.546834768290012</v>
      </c>
      <c r="M106" s="43">
        <v>54.591102508439988</v>
      </c>
      <c r="N106" s="43">
        <v>29.391476049680008</v>
      </c>
      <c r="O106" s="43">
        <v>77.698586624960015</v>
      </c>
      <c r="P106" s="43">
        <v>417.57999596763005</v>
      </c>
      <c r="Q106" s="43">
        <v>756.18931959599001</v>
      </c>
      <c r="R106" s="43">
        <v>886.73537987809414</v>
      </c>
      <c r="S106" s="43">
        <v>500.55886361246007</v>
      </c>
      <c r="T106" s="43">
        <v>626.91688880153004</v>
      </c>
      <c r="U106" s="43">
        <v>77.92066065292002</v>
      </c>
      <c r="V106" s="43">
        <v>178.81990389563001</v>
      </c>
    </row>
    <row r="107" spans="3:22" x14ac:dyDescent="0.2">
      <c r="C107" s="84" t="s">
        <v>78</v>
      </c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</row>
    <row r="108" spans="3:22" x14ac:dyDescent="0.2">
      <c r="C108" s="85" t="s">
        <v>66</v>
      </c>
      <c r="D108" s="43">
        <v>239.69618201853001</v>
      </c>
      <c r="E108" s="43">
        <v>225.75617988070999</v>
      </c>
      <c r="F108" s="43">
        <v>105.51871823612996</v>
      </c>
      <c r="G108" s="43">
        <v>38.079152959929942</v>
      </c>
      <c r="H108" s="43">
        <v>8.0998746188999444</v>
      </c>
      <c r="I108" s="43">
        <v>23.212714290260013</v>
      </c>
      <c r="J108" s="43">
        <v>13.275779089370042</v>
      </c>
      <c r="K108" s="43">
        <v>143.56145518998986</v>
      </c>
      <c r="L108" s="43">
        <v>56.891099766760121</v>
      </c>
      <c r="M108" s="43">
        <v>53.604657750980074</v>
      </c>
      <c r="N108" s="43">
        <v>134.57760217128993</v>
      </c>
      <c r="O108" s="43">
        <v>390.05406737223012</v>
      </c>
      <c r="P108" s="43">
        <v>263.5636320137499</v>
      </c>
      <c r="Q108" s="43">
        <v>193.03279038964411</v>
      </c>
      <c r="R108" s="43">
        <v>162.73118175902576</v>
      </c>
      <c r="S108" s="43">
        <v>127.31178402295184</v>
      </c>
      <c r="T108" s="43">
        <v>100.37074517739987</v>
      </c>
      <c r="U108" s="43">
        <v>122.85337230279994</v>
      </c>
      <c r="V108" s="43">
        <v>120.81796854290619</v>
      </c>
    </row>
    <row r="109" spans="3:22" x14ac:dyDescent="0.2">
      <c r="C109" s="84" t="s">
        <v>67</v>
      </c>
      <c r="D109" s="42">
        <v>26.578206956039995</v>
      </c>
      <c r="E109" s="42">
        <v>6.186695867160001</v>
      </c>
      <c r="F109" s="42">
        <v>7.9116307574500002</v>
      </c>
      <c r="G109" s="42">
        <v>1.5720833588900003</v>
      </c>
      <c r="H109" s="42">
        <v>7.57312801516</v>
      </c>
      <c r="I109" s="42">
        <v>32.803299540500007</v>
      </c>
      <c r="J109" s="42">
        <v>4.3167665656699992</v>
      </c>
      <c r="K109" s="42">
        <v>5.3833052064000038</v>
      </c>
      <c r="L109" s="42">
        <v>11.345749082279999</v>
      </c>
      <c r="M109" s="42">
        <v>20.954981209579998</v>
      </c>
      <c r="N109" s="42">
        <v>46.472319406649987</v>
      </c>
      <c r="O109" s="42">
        <v>24.763670025970001</v>
      </c>
      <c r="P109" s="42">
        <v>14.651234715580598</v>
      </c>
      <c r="Q109" s="42">
        <v>27.590079097709996</v>
      </c>
      <c r="R109" s="42">
        <v>7.4404776732000091</v>
      </c>
      <c r="S109" s="42">
        <v>4.2490640014599981</v>
      </c>
      <c r="T109" s="42">
        <v>4.7776618427699997</v>
      </c>
      <c r="U109" s="42">
        <v>3.766373306570002</v>
      </c>
      <c r="V109" s="42">
        <v>12.748318363240019</v>
      </c>
    </row>
    <row r="110" spans="3:22" x14ac:dyDescent="0.2">
      <c r="C110" s="85" t="s">
        <v>31</v>
      </c>
      <c r="D110" s="43">
        <v>0.21614375266000005</v>
      </c>
      <c r="E110" s="43">
        <v>0.14922644357000006</v>
      </c>
      <c r="F110" s="43">
        <v>6.4153064684700016</v>
      </c>
      <c r="G110" s="43">
        <v>0.91593553824999996</v>
      </c>
      <c r="H110" s="43">
        <v>1.6501801353700003</v>
      </c>
      <c r="I110" s="43">
        <v>5.0901063677599989</v>
      </c>
      <c r="J110" s="43">
        <v>6.4838084114699992</v>
      </c>
      <c r="K110" s="43">
        <v>7.9879378494099997</v>
      </c>
      <c r="L110" s="43">
        <v>9.7017281124000014</v>
      </c>
      <c r="M110" s="43">
        <v>48.880942228670001</v>
      </c>
      <c r="N110" s="43">
        <v>30.408620699459998</v>
      </c>
      <c r="O110" s="43">
        <v>23.842206042000001</v>
      </c>
      <c r="P110" s="43">
        <v>5.4390028726899997</v>
      </c>
      <c r="Q110" s="43">
        <v>2.1073452849699992</v>
      </c>
      <c r="R110" s="43">
        <v>1.1273711640900002</v>
      </c>
      <c r="S110" s="43">
        <v>4.2124302020000455E-2</v>
      </c>
      <c r="T110" s="43">
        <v>6.7700812109999661E-2</v>
      </c>
      <c r="U110" s="43">
        <v>0.15539702145000034</v>
      </c>
      <c r="V110" s="43">
        <v>1.7765054400000573E-3</v>
      </c>
    </row>
    <row r="111" spans="3:22" x14ac:dyDescent="0.2">
      <c r="C111" s="84" t="s">
        <v>32</v>
      </c>
      <c r="D111" s="42">
        <v>40.332822051119997</v>
      </c>
      <c r="E111" s="42">
        <v>32.853852718820001</v>
      </c>
      <c r="F111" s="42">
        <v>62.546767153079998</v>
      </c>
      <c r="G111" s="42">
        <v>0.79779527274000006</v>
      </c>
      <c r="H111" s="42">
        <v>58.226372200589999</v>
      </c>
      <c r="I111" s="42">
        <v>6.7461415818800008</v>
      </c>
      <c r="J111" s="42">
        <v>8.9611180097500007</v>
      </c>
      <c r="K111" s="42">
        <v>186.28225331258</v>
      </c>
      <c r="L111" s="42">
        <v>22.410318871220003</v>
      </c>
      <c r="M111" s="42">
        <v>58.389869692840023</v>
      </c>
      <c r="N111" s="42">
        <v>82.005484717789997</v>
      </c>
      <c r="O111" s="42">
        <v>91.906607618785998</v>
      </c>
      <c r="P111" s="42">
        <v>82.737876296100012</v>
      </c>
      <c r="Q111" s="42">
        <v>107.92753657044999</v>
      </c>
      <c r="R111" s="42">
        <v>58.939793552660021</v>
      </c>
      <c r="S111" s="42">
        <v>30.068928022850002</v>
      </c>
      <c r="T111" s="42">
        <v>27.99193028112002</v>
      </c>
      <c r="U111" s="42">
        <v>146.77779781790005</v>
      </c>
      <c r="V111" s="42">
        <v>234.77429736170001</v>
      </c>
    </row>
    <row r="112" spans="3:22" x14ac:dyDescent="0.2">
      <c r="C112" s="85" t="s">
        <v>69</v>
      </c>
      <c r="D112" s="43">
        <v>45.430109691240013</v>
      </c>
      <c r="E112" s="43">
        <v>137.61201309214005</v>
      </c>
      <c r="F112" s="43">
        <v>71.032236549060002</v>
      </c>
      <c r="G112" s="43">
        <v>1.1295301693399999</v>
      </c>
      <c r="H112" s="43">
        <v>11.3888182541</v>
      </c>
      <c r="I112" s="43">
        <v>62.646757255059995</v>
      </c>
      <c r="J112" s="43">
        <v>163.38372645725002</v>
      </c>
      <c r="K112" s="43">
        <v>1514.3451145035601</v>
      </c>
      <c r="L112" s="43">
        <v>37.680369613980012</v>
      </c>
      <c r="M112" s="43">
        <v>831.71906995510994</v>
      </c>
      <c r="N112" s="43">
        <v>74.323354703900009</v>
      </c>
      <c r="O112" s="43">
        <v>86.280383697069979</v>
      </c>
      <c r="P112" s="43">
        <v>86.144133133499963</v>
      </c>
      <c r="Q112" s="43">
        <v>66.970998905150012</v>
      </c>
      <c r="R112" s="43">
        <v>29.505540387299941</v>
      </c>
      <c r="S112" s="43">
        <v>21.777282912140112</v>
      </c>
      <c r="T112" s="43">
        <v>72.272874674329998</v>
      </c>
      <c r="U112" s="43">
        <v>69.04653369431</v>
      </c>
      <c r="V112" s="43">
        <v>44.907581514733003</v>
      </c>
    </row>
    <row r="113" spans="3:22" x14ac:dyDescent="0.2">
      <c r="C113" s="84" t="s">
        <v>33</v>
      </c>
      <c r="D113" s="42">
        <v>2.3163640652500002</v>
      </c>
      <c r="E113" s="42">
        <v>0.68312337375999999</v>
      </c>
      <c r="F113" s="42">
        <v>3.959402222</v>
      </c>
      <c r="G113" s="42">
        <v>6.2411648705600005</v>
      </c>
      <c r="H113" s="42">
        <v>2.0745306328100002</v>
      </c>
      <c r="I113" s="42">
        <v>7.310601125799999</v>
      </c>
      <c r="J113" s="42">
        <v>5.2244232533999995</v>
      </c>
      <c r="K113" s="42">
        <v>9.3255282661299983</v>
      </c>
      <c r="L113" s="42">
        <v>9.5398388159399978</v>
      </c>
      <c r="M113" s="42">
        <v>10.467548496059997</v>
      </c>
      <c r="N113" s="42">
        <v>33.875650176839997</v>
      </c>
      <c r="O113" s="42">
        <v>13.903737193879998</v>
      </c>
      <c r="P113" s="42">
        <v>14.768691427609998</v>
      </c>
      <c r="Q113" s="42">
        <v>22.061714217309998</v>
      </c>
      <c r="R113" s="42">
        <v>6.0422639914999996</v>
      </c>
      <c r="S113" s="42">
        <v>9.0282145136200054</v>
      </c>
      <c r="T113" s="42">
        <v>8.8440020485999984</v>
      </c>
      <c r="U113" s="42">
        <v>16.290808589139999</v>
      </c>
      <c r="V113" s="42">
        <v>6.5777085255700083</v>
      </c>
    </row>
    <row r="114" spans="3:22" x14ac:dyDescent="0.2">
      <c r="C114" s="85" t="s">
        <v>70</v>
      </c>
      <c r="D114" s="43">
        <v>148.27567025491004</v>
      </c>
      <c r="E114" s="43">
        <v>29.347961811699999</v>
      </c>
      <c r="F114" s="43">
        <v>37.591821085089997</v>
      </c>
      <c r="G114" s="43">
        <v>20.7876848696</v>
      </c>
      <c r="H114" s="43">
        <v>51.597006552400003</v>
      </c>
      <c r="I114" s="43">
        <v>124.05704640956998</v>
      </c>
      <c r="J114" s="43">
        <v>105.33771803412002</v>
      </c>
      <c r="K114" s="43">
        <v>14.932096391040004</v>
      </c>
      <c r="L114" s="43">
        <v>28.054008050000007</v>
      </c>
      <c r="M114" s="43">
        <v>72.064088592289991</v>
      </c>
      <c r="N114" s="43">
        <v>57.748629139799988</v>
      </c>
      <c r="O114" s="43">
        <v>68.011646280090005</v>
      </c>
      <c r="P114" s="43">
        <v>73.607844627620111</v>
      </c>
      <c r="Q114" s="43">
        <v>89.335762890100028</v>
      </c>
      <c r="R114" s="43">
        <v>46.210556971220001</v>
      </c>
      <c r="S114" s="43">
        <v>13.668716817350001</v>
      </c>
      <c r="T114" s="43">
        <v>14.32345888741</v>
      </c>
      <c r="U114" s="43">
        <v>6.6648705411399991</v>
      </c>
      <c r="V114" s="43">
        <v>14.021225009810001</v>
      </c>
    </row>
    <row r="115" spans="3:22" x14ac:dyDescent="0.2">
      <c r="C115" s="84" t="s">
        <v>71</v>
      </c>
      <c r="D115" s="42">
        <v>22.129722474180053</v>
      </c>
      <c r="E115" s="42">
        <v>49.293687126709983</v>
      </c>
      <c r="F115" s="42">
        <v>182.68057920082001</v>
      </c>
      <c r="G115" s="42">
        <v>0.56986914176000003</v>
      </c>
      <c r="H115" s="42">
        <v>76.573105574060008</v>
      </c>
      <c r="I115" s="42">
        <v>33.654401502979987</v>
      </c>
      <c r="J115" s="42">
        <v>2.8510336580000014E-2</v>
      </c>
      <c r="K115" s="42">
        <v>5.0372116336200001</v>
      </c>
      <c r="L115" s="42">
        <v>34.242982252899999</v>
      </c>
      <c r="M115" s="42">
        <v>9.9809743531399988</v>
      </c>
      <c r="N115" s="42">
        <v>30.182265470819999</v>
      </c>
      <c r="O115" s="42">
        <v>18.693765806400005</v>
      </c>
      <c r="P115" s="42">
        <v>55.456489160249994</v>
      </c>
      <c r="Q115" s="42">
        <v>12.94456031016</v>
      </c>
      <c r="R115" s="42">
        <v>8.8509109281299985</v>
      </c>
      <c r="S115" s="42">
        <v>6.3543231292999991</v>
      </c>
      <c r="T115" s="42">
        <v>4.8379516927399981</v>
      </c>
      <c r="U115" s="42">
        <v>1.0114526485900015</v>
      </c>
      <c r="V115" s="42">
        <v>98.450569328800015</v>
      </c>
    </row>
    <row r="116" spans="3:22" x14ac:dyDescent="0.2">
      <c r="C116" s="85" t="s">
        <v>34</v>
      </c>
      <c r="D116" s="43">
        <v>8.4476557238600005</v>
      </c>
      <c r="E116" s="43">
        <v>2.0232181111199994</v>
      </c>
      <c r="F116" s="43">
        <v>10.803994767960001</v>
      </c>
      <c r="G116" s="43">
        <v>0.37992676280000004</v>
      </c>
      <c r="H116" s="43">
        <v>9.8137477350000377E-2</v>
      </c>
      <c r="I116" s="43">
        <v>1.0922204110200013</v>
      </c>
      <c r="J116" s="43">
        <v>2.38588704412</v>
      </c>
      <c r="K116" s="43">
        <v>5.8017951771199998</v>
      </c>
      <c r="L116" s="43">
        <v>8.4396635833700007</v>
      </c>
      <c r="M116" s="43">
        <v>0.92683326919999975</v>
      </c>
      <c r="N116" s="43">
        <v>19.676978301330006</v>
      </c>
      <c r="O116" s="43">
        <v>50.797008205600001</v>
      </c>
      <c r="P116" s="43">
        <v>92.867239461699995</v>
      </c>
      <c r="Q116" s="43">
        <v>53.028153575449998</v>
      </c>
      <c r="R116" s="43">
        <v>17.873041877270001</v>
      </c>
      <c r="S116" s="43">
        <v>40.331245397479996</v>
      </c>
      <c r="T116" s="43">
        <v>7.8820686164999998</v>
      </c>
      <c r="U116" s="43">
        <v>5.0413447213500024</v>
      </c>
      <c r="V116" s="43">
        <v>8.2585397012200037</v>
      </c>
    </row>
    <row r="117" spans="3:22" x14ac:dyDescent="0.2">
      <c r="C117" s="84" t="s">
        <v>72</v>
      </c>
      <c r="D117" s="42">
        <v>8.7966455668499997</v>
      </c>
      <c r="E117" s="42">
        <v>4.6738613280000001</v>
      </c>
      <c r="F117" s="42">
        <v>0.240265646</v>
      </c>
      <c r="G117" s="42">
        <v>0.40717779799999998</v>
      </c>
      <c r="H117" s="42">
        <v>0.122840855</v>
      </c>
      <c r="I117" s="42">
        <v>2.3583529630000002</v>
      </c>
      <c r="J117" s="42">
        <v>8.2256852071899988</v>
      </c>
      <c r="K117" s="42">
        <v>3.7953650833600001</v>
      </c>
      <c r="L117" s="42">
        <v>1.132010688</v>
      </c>
      <c r="M117" s="42">
        <v>0.76630919399999997</v>
      </c>
      <c r="N117" s="42">
        <v>17.253454884</v>
      </c>
      <c r="O117" s="42">
        <v>9.1202182803399996</v>
      </c>
      <c r="P117" s="42">
        <v>12.088154792079999</v>
      </c>
      <c r="Q117" s="42">
        <v>13.416491845170002</v>
      </c>
      <c r="R117" s="42">
        <v>6.5496427069300003</v>
      </c>
      <c r="S117" s="42">
        <v>9.6328732192899995</v>
      </c>
      <c r="T117" s="42">
        <v>2.269225949</v>
      </c>
      <c r="U117" s="42">
        <v>2.6332552250000001</v>
      </c>
      <c r="V117" s="42">
        <v>2.8227760815999998</v>
      </c>
    </row>
    <row r="118" spans="3:22" x14ac:dyDescent="0.2">
      <c r="C118" s="85" t="s">
        <v>35</v>
      </c>
      <c r="D118" s="43">
        <v>2.10610935912</v>
      </c>
      <c r="E118" s="43">
        <v>3.0423459467700003</v>
      </c>
      <c r="F118" s="43">
        <v>5.7323646891299997</v>
      </c>
      <c r="G118" s="43">
        <v>1.2933859600000326E-3</v>
      </c>
      <c r="H118" s="43">
        <v>0.5645033532999999</v>
      </c>
      <c r="I118" s="43">
        <v>0.76132225298</v>
      </c>
      <c r="J118" s="43">
        <v>0.87754290340000007</v>
      </c>
      <c r="K118" s="43">
        <v>1.5033364435200003</v>
      </c>
      <c r="L118" s="43">
        <v>1.5444971259499998</v>
      </c>
      <c r="M118" s="43">
        <v>3.8354946077300003</v>
      </c>
      <c r="N118" s="43">
        <v>1.5691938299899992</v>
      </c>
      <c r="O118" s="43">
        <v>0.436206486662717</v>
      </c>
      <c r="P118" s="43">
        <v>1.396111675612101</v>
      </c>
      <c r="Q118" s="43">
        <v>1.4546989670350003</v>
      </c>
      <c r="R118" s="43">
        <v>0.87524205474849948</v>
      </c>
      <c r="S118" s="43">
        <v>0.91661392828482013</v>
      </c>
      <c r="T118" s="43">
        <v>1.7431149142800004</v>
      </c>
      <c r="U118" s="43">
        <v>0.1253299974200052</v>
      </c>
      <c r="V118" s="43">
        <v>0.68893074084999917</v>
      </c>
    </row>
    <row r="119" spans="3:22" x14ac:dyDescent="0.2">
      <c r="C119" s="84" t="s">
        <v>56</v>
      </c>
      <c r="D119" s="42">
        <v>457.59919367823989</v>
      </c>
      <c r="E119" s="42">
        <v>122.27594851986997</v>
      </c>
      <c r="F119" s="42">
        <v>241.71406426227006</v>
      </c>
      <c r="G119" s="42">
        <v>55.81240626264114</v>
      </c>
      <c r="H119" s="42">
        <v>92.719736285697252</v>
      </c>
      <c r="I119" s="42">
        <v>128.12399193074432</v>
      </c>
      <c r="J119" s="42">
        <v>174.91517043554992</v>
      </c>
      <c r="K119" s="42">
        <v>222.66751400192993</v>
      </c>
      <c r="L119" s="42">
        <v>59.25010635378807</v>
      </c>
      <c r="M119" s="42">
        <v>90.18795358438004</v>
      </c>
      <c r="N119" s="42">
        <v>225.34971241621614</v>
      </c>
      <c r="O119" s="42">
        <v>333.06032795206022</v>
      </c>
      <c r="P119" s="42">
        <v>281.70413968805047</v>
      </c>
      <c r="Q119" s="42">
        <v>179.23276113685091</v>
      </c>
      <c r="R119" s="42">
        <v>108.0826805840924</v>
      </c>
      <c r="S119" s="42">
        <v>133.27860285685998</v>
      </c>
      <c r="T119" s="42">
        <v>77.226055223530054</v>
      </c>
      <c r="U119" s="42">
        <v>96.28944745062995</v>
      </c>
      <c r="V119" s="42">
        <v>123.11619065068992</v>
      </c>
    </row>
    <row r="120" spans="3:22" x14ac:dyDescent="0.2">
      <c r="C120" s="85" t="s">
        <v>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>
        <v>1.4833956766999998</v>
      </c>
    </row>
    <row r="121" spans="3:22" x14ac:dyDescent="0.2">
      <c r="C121" s="84" t="s">
        <v>59</v>
      </c>
      <c r="D121" s="42">
        <v>5.7228362672799928</v>
      </c>
      <c r="E121" s="42">
        <v>0.78996141735999692</v>
      </c>
      <c r="F121" s="42">
        <v>0.80600908114999936</v>
      </c>
      <c r="G121" s="42">
        <v>0.79724572504000013</v>
      </c>
      <c r="H121" s="42">
        <v>0.21089663684999913</v>
      </c>
      <c r="I121" s="42">
        <v>1.8882689769800016</v>
      </c>
      <c r="J121" s="42">
        <v>15.202657539699999</v>
      </c>
      <c r="K121" s="42">
        <v>3.6514203893899997</v>
      </c>
      <c r="L121" s="42">
        <v>17.915146820860002</v>
      </c>
      <c r="M121" s="42">
        <v>112.83026398394001</v>
      </c>
      <c r="N121" s="42">
        <v>55.815442520289999</v>
      </c>
      <c r="O121" s="42">
        <v>47.172156142419993</v>
      </c>
      <c r="P121" s="42">
        <v>22.58243786703995</v>
      </c>
      <c r="Q121" s="42">
        <v>64.85276157180769</v>
      </c>
      <c r="R121" s="42">
        <v>48.364102230829687</v>
      </c>
      <c r="S121" s="42">
        <v>43.156947150019995</v>
      </c>
      <c r="T121" s="42">
        <v>18.545976881810002</v>
      </c>
      <c r="U121" s="42">
        <v>18.107405474239997</v>
      </c>
      <c r="V121" s="42">
        <v>64.071029129409993</v>
      </c>
    </row>
    <row r="122" spans="3:22" x14ac:dyDescent="0.2">
      <c r="C122" s="85" t="s">
        <v>36</v>
      </c>
      <c r="D122" s="43">
        <v>271.35284337070988</v>
      </c>
      <c r="E122" s="43">
        <v>178.91040570063993</v>
      </c>
      <c r="F122" s="43">
        <v>285.25070503919994</v>
      </c>
      <c r="G122" s="43">
        <v>15.468984981609999</v>
      </c>
      <c r="H122" s="43">
        <v>39.080359496900023</v>
      </c>
      <c r="I122" s="43">
        <v>19.334699905409977</v>
      </c>
      <c r="J122" s="43">
        <v>384.63046867405012</v>
      </c>
      <c r="K122" s="43">
        <v>87.695090270759991</v>
      </c>
      <c r="L122" s="43">
        <v>52.780162280099994</v>
      </c>
      <c r="M122" s="43">
        <v>171.20872964911004</v>
      </c>
      <c r="N122" s="43">
        <v>326.07350897767003</v>
      </c>
      <c r="O122" s="43">
        <v>254.17437204540019</v>
      </c>
      <c r="P122" s="43">
        <v>386.83080403377016</v>
      </c>
      <c r="Q122" s="43">
        <v>81.914897851229085</v>
      </c>
      <c r="R122" s="43">
        <v>127.66207986198584</v>
      </c>
      <c r="S122" s="43">
        <v>158.82593279448002</v>
      </c>
      <c r="T122" s="43">
        <v>9.8218867877499889</v>
      </c>
      <c r="U122" s="43">
        <v>70.778988242649945</v>
      </c>
      <c r="V122" s="43">
        <v>38.246841245379912</v>
      </c>
    </row>
    <row r="123" spans="3:22" x14ac:dyDescent="0.2">
      <c r="C123" s="84" t="s">
        <v>37</v>
      </c>
      <c r="D123" s="42">
        <v>8.0044719149999999</v>
      </c>
      <c r="E123" s="42">
        <v>20.9085944425</v>
      </c>
      <c r="F123" s="42">
        <v>23.378926812</v>
      </c>
      <c r="G123" s="42">
        <v>14.185073877500011</v>
      </c>
      <c r="H123" s="42">
        <v>10.098546242320007</v>
      </c>
      <c r="I123" s="42">
        <v>2.5506726071599917</v>
      </c>
      <c r="J123" s="42">
        <v>20.981930679919998</v>
      </c>
      <c r="K123" s="42">
        <v>2.3840862570300292</v>
      </c>
      <c r="L123" s="42">
        <v>7.9868400639499875</v>
      </c>
      <c r="M123" s="42">
        <v>21.271936184680005</v>
      </c>
      <c r="N123" s="42">
        <v>3.3239244323800028</v>
      </c>
      <c r="O123" s="42">
        <v>10.76098651124</v>
      </c>
      <c r="P123" s="42">
        <v>2.0474851085900001</v>
      </c>
      <c r="Q123" s="42">
        <v>37.584076433</v>
      </c>
      <c r="R123" s="42">
        <v>10.652162376680053</v>
      </c>
      <c r="S123" s="42">
        <v>5.5946026835100016</v>
      </c>
      <c r="T123" s="42">
        <v>7.9967949552600297</v>
      </c>
      <c r="U123" s="42">
        <v>1.5952782325099999</v>
      </c>
      <c r="V123" s="42">
        <v>10.82572430864</v>
      </c>
    </row>
    <row r="124" spans="3:22" x14ac:dyDescent="0.2">
      <c r="C124" s="79" t="s">
        <v>38</v>
      </c>
      <c r="D124" s="44">
        <f>SUM(D95:D123)</f>
        <v>1499.1387228195199</v>
      </c>
      <c r="E124" s="44">
        <f t="shared" ref="E124:V124" si="12">SUM(E95:E123)</f>
        <v>973.93640533239977</v>
      </c>
      <c r="F124" s="44">
        <f t="shared" si="12"/>
        <v>1530.2107162131001</v>
      </c>
      <c r="G124" s="44">
        <f t="shared" si="12"/>
        <v>184.53481295394107</v>
      </c>
      <c r="H124" s="44">
        <f t="shared" si="12"/>
        <v>534.04734803330712</v>
      </c>
      <c r="I124" s="44">
        <f t="shared" si="12"/>
        <v>758.42035248567436</v>
      </c>
      <c r="J124" s="44">
        <f t="shared" si="12"/>
        <v>1097.8513938501801</v>
      </c>
      <c r="K124" s="44">
        <f t="shared" si="12"/>
        <v>2460.1638724801292</v>
      </c>
      <c r="L124" s="44">
        <f t="shared" si="12"/>
        <v>568.71333497391822</v>
      </c>
      <c r="M124" s="44">
        <f t="shared" si="12"/>
        <v>2078.5397209091302</v>
      </c>
      <c r="N124" s="44">
        <f t="shared" si="12"/>
        <v>1652.2935620956455</v>
      </c>
      <c r="O124" s="44">
        <f t="shared" si="12"/>
        <v>1746.3579849373493</v>
      </c>
      <c r="P124" s="44">
        <f t="shared" si="12"/>
        <v>2177.0687145195611</v>
      </c>
      <c r="Q124" s="44">
        <f t="shared" si="12"/>
        <v>2084.3640740517808</v>
      </c>
      <c r="R124" s="44">
        <f t="shared" si="12"/>
        <v>1777.671830552709</v>
      </c>
      <c r="S124" s="44">
        <f t="shared" si="12"/>
        <v>1485.5066201430984</v>
      </c>
      <c r="T124" s="44">
        <f t="shared" si="12"/>
        <v>1213.3354833133799</v>
      </c>
      <c r="U124" s="44">
        <f t="shared" si="12"/>
        <v>782.38173402258997</v>
      </c>
      <c r="V124" s="44">
        <f t="shared" si="12"/>
        <v>1198.1284693439929</v>
      </c>
    </row>
    <row r="125" spans="3:22" x14ac:dyDescent="0.2">
      <c r="C125" s="1" t="s">
        <v>24</v>
      </c>
    </row>
    <row r="126" spans="3:22" x14ac:dyDescent="0.2">
      <c r="D126" s="6">
        <f>D124-'C.3 PDA por Tipo-Cuen 2000-2018'!D29</f>
        <v>0</v>
      </c>
      <c r="E126" s="6">
        <f>E124-'C.3 PDA por Tipo-Cuen 2000-2018'!E29</f>
        <v>0</v>
      </c>
      <c r="F126" s="6">
        <f>F124-'C.3 PDA por Tipo-Cuen 2000-2018'!F29</f>
        <v>0</v>
      </c>
      <c r="G126" s="6">
        <f>G124-'C.3 PDA por Tipo-Cuen 2000-2018'!G29</f>
        <v>0</v>
      </c>
      <c r="H126" s="6">
        <f>H124-'C.3 PDA por Tipo-Cuen 2000-2018'!H29</f>
        <v>0</v>
      </c>
      <c r="I126" s="6">
        <f>I124-'C.3 PDA por Tipo-Cuen 2000-2018'!I29</f>
        <v>0</v>
      </c>
      <c r="J126" s="6">
        <f>J124-'C.3 PDA por Tipo-Cuen 2000-2018'!J29</f>
        <v>0</v>
      </c>
      <c r="K126" s="6">
        <f>K124-'C.3 PDA por Tipo-Cuen 2000-2018'!K29</f>
        <v>0</v>
      </c>
      <c r="L126" s="6">
        <f>L124-'C.3 PDA por Tipo-Cuen 2000-2018'!L29</f>
        <v>0</v>
      </c>
      <c r="M126" s="6">
        <f>M124-'C.3 PDA por Tipo-Cuen 2000-2018'!M29</f>
        <v>0</v>
      </c>
      <c r="N126" s="6">
        <f>N124-'C.3 PDA por Tipo-Cuen 2000-2018'!N29</f>
        <v>0</v>
      </c>
      <c r="O126" s="6">
        <f>O124-'C.3 PDA por Tipo-Cuen 2000-2018'!O29</f>
        <v>0</v>
      </c>
      <c r="P126" s="6">
        <f>P124-'C.3 PDA por Tipo-Cuen 2000-2018'!P29</f>
        <v>0</v>
      </c>
      <c r="Q126" s="6">
        <f>Q124-'C.3 PDA por Tipo-Cuen 2000-2018'!Q29</f>
        <v>0</v>
      </c>
      <c r="R126" s="6">
        <f>R124-'C.3 PDA por Tipo-Cuen 2000-2018'!R29</f>
        <v>0</v>
      </c>
      <c r="S126" s="6">
        <f>S124-'C.3 PDA por Tipo-Cuen 2000-2018'!S29</f>
        <v>0</v>
      </c>
      <c r="T126" s="6">
        <f>T124-'C.3 PDA por Tipo-Cuen 2000-2018'!T29</f>
        <v>0</v>
      </c>
      <c r="U126" s="6">
        <f>U124-'C.3 PDA por Tipo-Cuen 2000-2018'!U29</f>
        <v>0</v>
      </c>
      <c r="V126" s="6">
        <f>V124-'C.3 PDA por Tipo-Cuen 2000-2018'!V29</f>
        <v>0</v>
      </c>
    </row>
    <row r="134" spans="4:22" ht="11.25" hidden="1" customHeight="1" x14ac:dyDescent="0.2"/>
    <row r="135" spans="4:22" ht="11.25" hidden="1" customHeight="1" x14ac:dyDescent="0.2">
      <c r="D135" s="6">
        <v>0</v>
      </c>
      <c r="E135" s="6">
        <v>0</v>
      </c>
      <c r="F135" s="6">
        <v>0</v>
      </c>
      <c r="G135" s="6">
        <v>0</v>
      </c>
      <c r="H135" s="6">
        <v>0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>
        <v>0</v>
      </c>
      <c r="P135" s="6">
        <v>0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0</v>
      </c>
    </row>
    <row r="136" spans="4:22" ht="11.25" hidden="1" customHeight="1" x14ac:dyDescent="0.2"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</row>
    <row r="137" spans="4:22" ht="11.25" hidden="1" customHeight="1" x14ac:dyDescent="0.2">
      <c r="D137" s="6">
        <v>0</v>
      </c>
      <c r="E137" s="6">
        <v>0</v>
      </c>
      <c r="F137" s="6">
        <v>0</v>
      </c>
      <c r="G137" s="6">
        <v>0</v>
      </c>
      <c r="H137" s="6">
        <v>0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>
        <v>0</v>
      </c>
      <c r="P137" s="6">
        <v>0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</v>
      </c>
    </row>
    <row r="138" spans="4:22" ht="11.25" hidden="1" customHeight="1" x14ac:dyDescent="0.2"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</row>
    <row r="139" spans="4:22" ht="11.25" hidden="1" customHeight="1" x14ac:dyDescent="0.2">
      <c r="D139" s="6">
        <v>0</v>
      </c>
      <c r="E139" s="6">
        <v>0</v>
      </c>
      <c r="F139" s="6">
        <v>0</v>
      </c>
      <c r="G139" s="6">
        <v>0</v>
      </c>
      <c r="H139" s="6">
        <v>0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>
        <v>0</v>
      </c>
      <c r="P139" s="6">
        <v>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</v>
      </c>
    </row>
    <row r="140" spans="4:22" ht="11.25" hidden="1" customHeight="1" x14ac:dyDescent="0.2"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</row>
    <row r="141" spans="4:22" ht="11.25" hidden="1" customHeight="1" x14ac:dyDescent="0.2">
      <c r="D141" s="6">
        <v>0</v>
      </c>
      <c r="E141" s="6">
        <v>0</v>
      </c>
      <c r="F141" s="6">
        <v>0</v>
      </c>
      <c r="G141" s="6">
        <v>0</v>
      </c>
      <c r="H141" s="6">
        <v>0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>
        <v>0</v>
      </c>
      <c r="P141" s="6">
        <v>0</v>
      </c>
      <c r="Q141" s="6">
        <v>0</v>
      </c>
      <c r="R141" s="6">
        <v>0</v>
      </c>
      <c r="S141" s="6">
        <v>0</v>
      </c>
      <c r="T141" s="6">
        <v>0</v>
      </c>
      <c r="U141" s="6">
        <v>0</v>
      </c>
      <c r="V141" s="6">
        <v>0</v>
      </c>
    </row>
    <row r="142" spans="4:22" ht="11.25" hidden="1" customHeight="1" x14ac:dyDescent="0.2">
      <c r="D142" s="6">
        <v>0</v>
      </c>
      <c r="E142" s="6">
        <v>0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0</v>
      </c>
      <c r="T142" s="6">
        <v>0</v>
      </c>
      <c r="U142" s="6">
        <v>0</v>
      </c>
      <c r="V142" s="6">
        <v>0</v>
      </c>
    </row>
    <row r="143" spans="4:22" ht="11.25" hidden="1" customHeight="1" x14ac:dyDescent="0.2"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</row>
    <row r="144" spans="4:22" ht="11.25" hidden="1" customHeight="1" x14ac:dyDescent="0.2"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</v>
      </c>
    </row>
    <row r="145" spans="4:22" ht="11.25" hidden="1" customHeight="1" x14ac:dyDescent="0.2"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</row>
    <row r="146" spans="4:22" ht="11.25" hidden="1" customHeight="1" x14ac:dyDescent="0.2">
      <c r="D146" s="6">
        <v>0</v>
      </c>
      <c r="E146" s="6">
        <v>0</v>
      </c>
      <c r="F146" s="6">
        <v>0</v>
      </c>
      <c r="G146" s="6">
        <v>0</v>
      </c>
      <c r="H146" s="6">
        <v>0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0</v>
      </c>
      <c r="V146" s="6">
        <v>0</v>
      </c>
    </row>
    <row r="147" spans="4:22" ht="11.25" hidden="1" customHeight="1" x14ac:dyDescent="0.2"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</row>
    <row r="148" spans="4:22" ht="11.25" hidden="1" customHeight="1" x14ac:dyDescent="0.2"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</row>
    <row r="149" spans="4:22" ht="11.25" hidden="1" customHeight="1" x14ac:dyDescent="0.2"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</row>
    <row r="150" spans="4:22" ht="11.25" hidden="1" customHeight="1" x14ac:dyDescent="0.2"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</row>
    <row r="151" spans="4:22" ht="11.25" hidden="1" customHeight="1" x14ac:dyDescent="0.2">
      <c r="D151" s="6">
        <v>0</v>
      </c>
      <c r="E151" s="6">
        <v>0</v>
      </c>
      <c r="F151" s="6">
        <v>0</v>
      </c>
      <c r="G151" s="6">
        <v>0</v>
      </c>
      <c r="H151" s="6">
        <v>0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</row>
    <row r="152" spans="4:22" ht="11.25" hidden="1" customHeight="1" x14ac:dyDescent="0.2"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4:22" ht="11.25" hidden="1" customHeight="1" x14ac:dyDescent="0.2"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4:22" ht="11.25" hidden="1" customHeight="1" x14ac:dyDescent="0.2"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4:22" ht="11.25" hidden="1" customHeight="1" x14ac:dyDescent="0.2"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4:22" ht="11.25" hidden="1" customHeight="1" x14ac:dyDescent="0.2"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4:22" ht="11.25" hidden="1" customHeight="1" x14ac:dyDescent="0.2"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</row>
    <row r="158" spans="4:22" ht="11.25" hidden="1" customHeight="1" x14ac:dyDescent="0.2"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</row>
    <row r="159" spans="4:22" ht="11.25" hidden="1" customHeight="1" x14ac:dyDescent="0.2"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</row>
    <row r="160" spans="4:22" ht="11.25" hidden="1" customHeight="1" x14ac:dyDescent="0.2"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>
        <v>0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</row>
    <row r="161" spans="4:22" ht="11.25" hidden="1" customHeight="1" x14ac:dyDescent="0.2"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</row>
    <row r="162" spans="4:22" ht="11.25" hidden="1" customHeight="1" x14ac:dyDescent="0.2"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</row>
    <row r="163" spans="4:22" ht="11.25" hidden="1" customHeight="1" x14ac:dyDescent="0.2">
      <c r="D163" s="6">
        <v>0</v>
      </c>
      <c r="E163" s="6">
        <v>0</v>
      </c>
      <c r="F163" s="6">
        <v>0</v>
      </c>
      <c r="G163" s="6">
        <v>0</v>
      </c>
      <c r="H163" s="6">
        <v>0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>
        <v>0</v>
      </c>
      <c r="P163" s="6">
        <v>0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0</v>
      </c>
    </row>
    <row r="164" spans="4:22" ht="11.25" hidden="1" customHeight="1" x14ac:dyDescent="0.2">
      <c r="D164" s="6">
        <v>0</v>
      </c>
      <c r="E164" s="6">
        <v>0</v>
      </c>
      <c r="F164" s="6">
        <v>0</v>
      </c>
      <c r="G164" s="6">
        <v>0</v>
      </c>
      <c r="H164" s="6">
        <v>0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>
        <v>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0</v>
      </c>
    </row>
    <row r="165" spans="4:22" ht="11.25" hidden="1" customHeight="1" x14ac:dyDescent="0.2"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</row>
    <row r="166" spans="4:22" ht="11.25" hidden="1" customHeight="1" x14ac:dyDescent="0.2">
      <c r="D166" s="6">
        <v>0</v>
      </c>
      <c r="E166" s="6">
        <v>0</v>
      </c>
      <c r="F166" s="6">
        <v>0</v>
      </c>
      <c r="G166" s="6">
        <v>0</v>
      </c>
      <c r="H166" s="6">
        <v>0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>
        <v>0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0</v>
      </c>
    </row>
    <row r="167" spans="4:22" ht="11.25" hidden="1" customHeight="1" x14ac:dyDescent="0.2">
      <c r="D167" s="6">
        <v>0</v>
      </c>
      <c r="E167" s="6">
        <v>0</v>
      </c>
      <c r="F167" s="6">
        <v>0</v>
      </c>
      <c r="G167" s="6">
        <v>0</v>
      </c>
      <c r="H167" s="6">
        <v>0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>
        <v>0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</v>
      </c>
    </row>
    <row r="168" spans="4:22" ht="11.25" hidden="1" customHeight="1" x14ac:dyDescent="0.2">
      <c r="D168" s="6">
        <v>0</v>
      </c>
      <c r="E168" s="6">
        <v>0</v>
      </c>
      <c r="F168" s="6">
        <v>0</v>
      </c>
      <c r="G168" s="6">
        <v>0</v>
      </c>
      <c r="H168" s="6">
        <v>0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</row>
    <row r="169" spans="4:22" ht="11.25" hidden="1" customHeight="1" x14ac:dyDescent="0.2"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>
        <v>0</v>
      </c>
      <c r="P169" s="6">
        <v>0</v>
      </c>
      <c r="Q169" s="6">
        <v>0</v>
      </c>
      <c r="R169" s="6">
        <v>0</v>
      </c>
      <c r="S169" s="6">
        <v>0</v>
      </c>
      <c r="T169" s="6">
        <v>0</v>
      </c>
      <c r="U169" s="6">
        <v>0</v>
      </c>
      <c r="V169" s="6">
        <v>0</v>
      </c>
    </row>
    <row r="170" spans="4:22" ht="11.25" hidden="1" customHeight="1" x14ac:dyDescent="0.2"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</row>
    <row r="171" spans="4:22" ht="11.25" hidden="1" customHeight="1" x14ac:dyDescent="0.2"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</row>
    <row r="172" spans="4:22" ht="11.25" hidden="1" customHeight="1" x14ac:dyDescent="0.2"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</row>
    <row r="173" spans="4:22" ht="11.25" hidden="1" customHeight="1" x14ac:dyDescent="0.2"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</row>
    <row r="174" spans="4:22" ht="11.25" hidden="1" customHeight="1" x14ac:dyDescent="0.2">
      <c r="D174" s="6">
        <v>0</v>
      </c>
      <c r="E174" s="6">
        <v>0</v>
      </c>
      <c r="F174" s="6">
        <v>0</v>
      </c>
      <c r="G174" s="6">
        <v>0</v>
      </c>
      <c r="H174" s="6">
        <v>0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>
        <v>0</v>
      </c>
      <c r="P174" s="6">
        <v>0</v>
      </c>
      <c r="Q174" s="6">
        <v>0</v>
      </c>
      <c r="R174" s="6">
        <v>0</v>
      </c>
      <c r="S174" s="6">
        <v>0</v>
      </c>
      <c r="T174" s="6">
        <v>0</v>
      </c>
      <c r="U174" s="6">
        <v>0</v>
      </c>
      <c r="V174" s="6">
        <v>0</v>
      </c>
    </row>
    <row r="175" spans="4:22" ht="11.25" hidden="1" customHeight="1" x14ac:dyDescent="0.2">
      <c r="D175" s="6">
        <v>0</v>
      </c>
      <c r="E175" s="6">
        <v>0</v>
      </c>
      <c r="F175" s="6">
        <v>0</v>
      </c>
      <c r="G175" s="6">
        <v>0</v>
      </c>
      <c r="H175" s="6">
        <v>0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>
        <v>0</v>
      </c>
      <c r="P175" s="6">
        <v>0</v>
      </c>
      <c r="Q175" s="6">
        <v>0</v>
      </c>
      <c r="R175" s="6">
        <v>0</v>
      </c>
      <c r="S175" s="6">
        <v>0</v>
      </c>
      <c r="T175" s="6">
        <v>0</v>
      </c>
      <c r="U175" s="6">
        <v>0</v>
      </c>
      <c r="V175" s="6">
        <v>0</v>
      </c>
    </row>
    <row r="176" spans="4:22" ht="11.25" hidden="1" customHeight="1" x14ac:dyDescent="0.2"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>
        <v>0</v>
      </c>
      <c r="P176" s="6">
        <v>0</v>
      </c>
      <c r="Q176" s="6">
        <v>0</v>
      </c>
      <c r="R176" s="6">
        <v>0</v>
      </c>
      <c r="S176" s="6">
        <v>0</v>
      </c>
      <c r="T176" s="6">
        <v>0</v>
      </c>
      <c r="U176" s="6">
        <v>0</v>
      </c>
      <c r="V176" s="6">
        <v>0</v>
      </c>
    </row>
    <row r="177" spans="4:22" ht="11.25" hidden="1" customHeight="1" x14ac:dyDescent="0.2">
      <c r="D177" s="6">
        <v>0</v>
      </c>
      <c r="E177" s="6">
        <v>0</v>
      </c>
      <c r="F177" s="6">
        <v>0</v>
      </c>
      <c r="G177" s="6">
        <v>0</v>
      </c>
      <c r="H177" s="6">
        <v>0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>
        <v>0</v>
      </c>
      <c r="P177" s="6">
        <v>0</v>
      </c>
      <c r="Q177" s="6">
        <v>0</v>
      </c>
      <c r="R177" s="6">
        <v>0</v>
      </c>
      <c r="S177" s="6">
        <v>0</v>
      </c>
      <c r="T177" s="6">
        <v>0</v>
      </c>
      <c r="U177" s="6">
        <v>0</v>
      </c>
      <c r="V177" s="6">
        <v>0</v>
      </c>
    </row>
    <row r="178" spans="4:22" ht="11.25" hidden="1" customHeight="1" x14ac:dyDescent="0.2">
      <c r="D178" s="6">
        <v>0</v>
      </c>
      <c r="E178" s="6">
        <v>0</v>
      </c>
      <c r="F178" s="6">
        <v>0</v>
      </c>
      <c r="G178" s="6">
        <v>0</v>
      </c>
      <c r="H178" s="6">
        <v>0</v>
      </c>
      <c r="I178" s="6">
        <v>0</v>
      </c>
      <c r="J178" s="6">
        <v>0</v>
      </c>
      <c r="K178" s="6">
        <v>0</v>
      </c>
      <c r="L178" s="6">
        <v>0</v>
      </c>
      <c r="M178" s="6">
        <v>0</v>
      </c>
      <c r="N178" s="6">
        <v>0</v>
      </c>
      <c r="O178" s="6">
        <v>0</v>
      </c>
      <c r="P178" s="6">
        <v>0</v>
      </c>
      <c r="Q178" s="6">
        <v>0</v>
      </c>
      <c r="R178" s="6">
        <v>0</v>
      </c>
      <c r="S178" s="6">
        <v>0</v>
      </c>
      <c r="T178" s="6">
        <v>0</v>
      </c>
      <c r="U178" s="6">
        <v>0</v>
      </c>
      <c r="V178" s="6">
        <v>0</v>
      </c>
    </row>
    <row r="179" spans="4:22" ht="11.25" hidden="1" customHeight="1" x14ac:dyDescent="0.2"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6">
        <v>0</v>
      </c>
      <c r="L179" s="6">
        <v>0</v>
      </c>
      <c r="M179" s="6">
        <v>0</v>
      </c>
      <c r="N179" s="6">
        <v>0</v>
      </c>
      <c r="O179" s="6">
        <v>0</v>
      </c>
      <c r="P179" s="6">
        <v>0</v>
      </c>
      <c r="Q179" s="6">
        <v>0</v>
      </c>
      <c r="R179" s="6">
        <v>0</v>
      </c>
      <c r="S179" s="6">
        <v>0</v>
      </c>
      <c r="T179" s="6">
        <v>0</v>
      </c>
      <c r="U179" s="6">
        <v>0</v>
      </c>
      <c r="V179" s="6">
        <v>0</v>
      </c>
    </row>
    <row r="180" spans="4:22" ht="11.25" hidden="1" customHeight="1" x14ac:dyDescent="0.2">
      <c r="D180" s="6">
        <v>0</v>
      </c>
      <c r="E180" s="6">
        <v>0</v>
      </c>
      <c r="F180" s="6">
        <v>0</v>
      </c>
      <c r="G180" s="6">
        <v>0</v>
      </c>
      <c r="H180" s="6">
        <v>0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>
        <v>0</v>
      </c>
      <c r="P180" s="6">
        <v>0</v>
      </c>
      <c r="Q180" s="6">
        <v>0</v>
      </c>
      <c r="R180" s="6">
        <v>0</v>
      </c>
      <c r="S180" s="6">
        <v>0</v>
      </c>
      <c r="T180" s="6">
        <v>0</v>
      </c>
      <c r="U180" s="6">
        <v>0</v>
      </c>
      <c r="V180" s="6">
        <v>0</v>
      </c>
    </row>
    <row r="181" spans="4:22" ht="11.25" hidden="1" customHeight="1" x14ac:dyDescent="0.2">
      <c r="D181" s="6">
        <v>0</v>
      </c>
      <c r="E181" s="6">
        <v>0</v>
      </c>
      <c r="F181" s="6">
        <v>0</v>
      </c>
      <c r="G181" s="6">
        <v>0</v>
      </c>
      <c r="H181" s="6">
        <v>0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>
        <v>0</v>
      </c>
      <c r="P181" s="6">
        <v>0</v>
      </c>
      <c r="Q181" s="6">
        <v>0</v>
      </c>
      <c r="R181" s="6">
        <v>0</v>
      </c>
      <c r="S181" s="6">
        <v>0</v>
      </c>
      <c r="T181" s="6">
        <v>0</v>
      </c>
      <c r="U181" s="6">
        <v>0</v>
      </c>
      <c r="V181" s="6">
        <v>0</v>
      </c>
    </row>
    <row r="182" spans="4:22" ht="11.25" hidden="1" customHeight="1" x14ac:dyDescent="0.2"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6">
        <v>0</v>
      </c>
      <c r="V182" s="6">
        <v>0</v>
      </c>
    </row>
    <row r="183" spans="4:22" ht="11.25" hidden="1" customHeight="1" x14ac:dyDescent="0.2">
      <c r="D183" s="6">
        <v>0</v>
      </c>
      <c r="E183" s="6">
        <v>0</v>
      </c>
      <c r="F183" s="6">
        <v>0</v>
      </c>
      <c r="G183" s="6">
        <v>0</v>
      </c>
      <c r="H183" s="6">
        <v>0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>
        <v>0</v>
      </c>
      <c r="P183" s="6">
        <v>0</v>
      </c>
      <c r="Q183" s="6">
        <v>0</v>
      </c>
      <c r="R183" s="6">
        <v>0</v>
      </c>
      <c r="S183" s="6">
        <v>0</v>
      </c>
      <c r="T183" s="6">
        <v>0</v>
      </c>
      <c r="U183" s="6">
        <v>0</v>
      </c>
      <c r="V183" s="6">
        <v>0</v>
      </c>
    </row>
    <row r="184" spans="4:22" ht="11.25" hidden="1" customHeight="1" x14ac:dyDescent="0.2"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</row>
    <row r="185" spans="4:22" ht="11.25" hidden="1" customHeight="1" x14ac:dyDescent="0.2"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>
        <v>0</v>
      </c>
      <c r="P185" s="6">
        <v>0</v>
      </c>
      <c r="Q185" s="6">
        <v>0</v>
      </c>
      <c r="R185" s="6">
        <v>0</v>
      </c>
      <c r="S185" s="6">
        <v>0</v>
      </c>
      <c r="T185" s="6">
        <v>0</v>
      </c>
      <c r="U185" s="6">
        <v>0</v>
      </c>
      <c r="V185" s="6">
        <v>0</v>
      </c>
    </row>
    <row r="186" spans="4:22" ht="11.25" hidden="1" customHeight="1" x14ac:dyDescent="0.2"/>
    <row r="187" spans="4:22" ht="11.25" hidden="1" customHeight="1" x14ac:dyDescent="0.2"/>
    <row r="188" spans="4:22" ht="11.25" hidden="1" customHeight="1" x14ac:dyDescent="0.2"/>
    <row r="189" spans="4:22" ht="11.25" hidden="1" customHeight="1" x14ac:dyDescent="0.2"/>
    <row r="190" spans="4:22" ht="11.25" hidden="1" customHeight="1" x14ac:dyDescent="0.2"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</row>
    <row r="191" spans="4:22" ht="11.25" hidden="1" customHeight="1" x14ac:dyDescent="0.2"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</row>
    <row r="192" spans="4:22" ht="11.25" hidden="1" customHeight="1" x14ac:dyDescent="0.2"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</row>
    <row r="193" spans="4:22" ht="11.25" hidden="1" customHeight="1" x14ac:dyDescent="0.2"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</row>
    <row r="194" spans="4:22" ht="11.25" hidden="1" customHeight="1" x14ac:dyDescent="0.2"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</row>
    <row r="195" spans="4:22" ht="11.25" hidden="1" customHeight="1" x14ac:dyDescent="0.2"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</row>
    <row r="196" spans="4:22" ht="11.25" hidden="1" customHeight="1" x14ac:dyDescent="0.2"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</row>
    <row r="197" spans="4:22" ht="11.25" hidden="1" customHeight="1" x14ac:dyDescent="0.2"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</row>
    <row r="198" spans="4:22" ht="11.25" hidden="1" customHeight="1" x14ac:dyDescent="0.2"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</row>
    <row r="199" spans="4:22" ht="11.25" hidden="1" customHeight="1" x14ac:dyDescent="0.2"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</row>
    <row r="200" spans="4:22" ht="11.25" hidden="1" customHeight="1" x14ac:dyDescent="0.2"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</row>
    <row r="201" spans="4:22" ht="11.25" hidden="1" customHeight="1" x14ac:dyDescent="0.2"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</row>
    <row r="202" spans="4:22" ht="11.25" hidden="1" customHeight="1" x14ac:dyDescent="0.2"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</row>
    <row r="203" spans="4:22" ht="11.25" hidden="1" customHeight="1" x14ac:dyDescent="0.2"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</row>
    <row r="204" spans="4:22" ht="11.25" hidden="1" customHeight="1" x14ac:dyDescent="0.2"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</row>
    <row r="205" spans="4:22" ht="11.25" hidden="1" customHeight="1" x14ac:dyDescent="0.2"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</row>
    <row r="206" spans="4:22" ht="11.25" hidden="1" customHeight="1" x14ac:dyDescent="0.2"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</row>
    <row r="207" spans="4:22" ht="11.25" hidden="1" customHeight="1" x14ac:dyDescent="0.2"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</row>
    <row r="208" spans="4:22" ht="11.25" hidden="1" customHeight="1" x14ac:dyDescent="0.2"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</row>
    <row r="209" spans="4:22" ht="11.25" hidden="1" customHeight="1" x14ac:dyDescent="0.2"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</row>
    <row r="210" spans="4:22" ht="11.25" hidden="1" customHeight="1" x14ac:dyDescent="0.2"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</row>
    <row r="211" spans="4:22" ht="11.25" hidden="1" customHeight="1" x14ac:dyDescent="0.2"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</row>
    <row r="212" spans="4:22" ht="11.25" hidden="1" customHeight="1" x14ac:dyDescent="0.2"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</row>
    <row r="213" spans="4:22" ht="11.25" hidden="1" customHeight="1" x14ac:dyDescent="0.2"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</row>
    <row r="214" spans="4:22" ht="11.25" hidden="1" customHeight="1" x14ac:dyDescent="0.2"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</row>
    <row r="215" spans="4:22" ht="11.25" hidden="1" customHeight="1" x14ac:dyDescent="0.2"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</row>
    <row r="216" spans="4:22" ht="11.25" hidden="1" customHeight="1" x14ac:dyDescent="0.2"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</row>
    <row r="217" spans="4:22" ht="11.25" hidden="1" customHeight="1" x14ac:dyDescent="0.2"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</row>
    <row r="218" spans="4:22" ht="11.25" hidden="1" customHeight="1" x14ac:dyDescent="0.2"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</row>
    <row r="219" spans="4:22" ht="11.25" hidden="1" customHeight="1" x14ac:dyDescent="0.2"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</row>
    <row r="220" spans="4:22" ht="11.25" hidden="1" customHeight="1" x14ac:dyDescent="0.2"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</row>
    <row r="221" spans="4:22" ht="11.25" hidden="1" customHeight="1" x14ac:dyDescent="0.2"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</row>
    <row r="222" spans="4:22" ht="11.25" hidden="1" customHeight="1" x14ac:dyDescent="0.2"/>
    <row r="223" spans="4:22" ht="11.25" hidden="1" customHeight="1" x14ac:dyDescent="0.2"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</row>
    <row r="224" spans="4:22" ht="11.25" hidden="1" customHeight="1" x14ac:dyDescent="0.2"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</row>
    <row r="225" spans="4:22" ht="11.25" hidden="1" customHeight="1" x14ac:dyDescent="0.2">
      <c r="D225" s="7">
        <v>0</v>
      </c>
      <c r="E225" s="7">
        <v>0</v>
      </c>
      <c r="F225" s="7">
        <v>0</v>
      </c>
      <c r="G225" s="7">
        <v>0</v>
      </c>
      <c r="H225" s="7">
        <v>0</v>
      </c>
      <c r="I225" s="7">
        <v>0</v>
      </c>
      <c r="J225" s="7">
        <v>0</v>
      </c>
      <c r="K225" s="7">
        <v>0</v>
      </c>
      <c r="L225" s="7">
        <v>0</v>
      </c>
      <c r="M225" s="7">
        <v>0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</row>
    <row r="226" spans="4:22" ht="11.25" hidden="1" customHeight="1" x14ac:dyDescent="0.2">
      <c r="D226" s="7">
        <v>0</v>
      </c>
      <c r="E226" s="7">
        <v>0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0</v>
      </c>
      <c r="M226" s="7">
        <v>0</v>
      </c>
      <c r="N226" s="7">
        <v>0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</row>
    <row r="227" spans="4:22" ht="11.25" hidden="1" customHeight="1" x14ac:dyDescent="0.2"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</row>
    <row r="228" spans="4:22" ht="11.25" hidden="1" customHeight="1" x14ac:dyDescent="0.2"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</row>
    <row r="229" spans="4:22" ht="11.25" hidden="1" customHeight="1" x14ac:dyDescent="0.2">
      <c r="D229" s="7">
        <v>0</v>
      </c>
      <c r="E229" s="7">
        <v>0</v>
      </c>
      <c r="F229" s="7">
        <v>0</v>
      </c>
      <c r="G229" s="7">
        <v>0</v>
      </c>
      <c r="H229" s="7">
        <v>0</v>
      </c>
      <c r="I229" s="7">
        <v>0</v>
      </c>
      <c r="J229" s="7">
        <v>0</v>
      </c>
      <c r="K229" s="7">
        <v>0</v>
      </c>
      <c r="L229" s="7">
        <v>0</v>
      </c>
      <c r="M229" s="7">
        <v>0</v>
      </c>
      <c r="N229" s="7">
        <v>0</v>
      </c>
      <c r="O229" s="7">
        <v>0</v>
      </c>
      <c r="P229" s="7">
        <v>0</v>
      </c>
      <c r="Q229" s="7">
        <v>0</v>
      </c>
      <c r="R229" s="7">
        <v>0</v>
      </c>
      <c r="S229" s="7">
        <v>0</v>
      </c>
      <c r="T229" s="7">
        <v>0</v>
      </c>
      <c r="U229" s="7">
        <v>0</v>
      </c>
      <c r="V229" s="7">
        <v>0</v>
      </c>
    </row>
    <row r="230" spans="4:22" ht="11.25" hidden="1" customHeight="1" x14ac:dyDescent="0.2">
      <c r="D230" s="7">
        <v>0</v>
      </c>
      <c r="E230" s="7">
        <v>0</v>
      </c>
      <c r="F230" s="7">
        <v>0</v>
      </c>
      <c r="G230" s="7">
        <v>0</v>
      </c>
      <c r="H230" s="7">
        <v>0</v>
      </c>
      <c r="I230" s="7">
        <v>0</v>
      </c>
      <c r="J230" s="7">
        <v>0</v>
      </c>
      <c r="K230" s="7">
        <v>0</v>
      </c>
      <c r="L230" s="7">
        <v>0</v>
      </c>
      <c r="M230" s="7">
        <v>0</v>
      </c>
      <c r="N230" s="7">
        <v>0</v>
      </c>
      <c r="O230" s="7">
        <v>0</v>
      </c>
      <c r="P230" s="7">
        <v>0</v>
      </c>
      <c r="Q230" s="7">
        <v>0</v>
      </c>
      <c r="R230" s="7">
        <v>0</v>
      </c>
      <c r="S230" s="7">
        <v>0</v>
      </c>
      <c r="T230" s="7">
        <v>0</v>
      </c>
      <c r="U230" s="7">
        <v>0</v>
      </c>
      <c r="V230" s="7">
        <v>0</v>
      </c>
    </row>
    <row r="231" spans="4:22" ht="11.25" hidden="1" customHeight="1" x14ac:dyDescent="0.2"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</row>
    <row r="232" spans="4:22" ht="11.25" hidden="1" customHeight="1" x14ac:dyDescent="0.2">
      <c r="D232" s="7">
        <v>0</v>
      </c>
      <c r="E232" s="7">
        <v>0</v>
      </c>
      <c r="F232" s="7">
        <v>0</v>
      </c>
      <c r="G232" s="7">
        <v>0</v>
      </c>
      <c r="H232" s="7">
        <v>0</v>
      </c>
      <c r="I232" s="7">
        <v>0</v>
      </c>
      <c r="J232" s="7">
        <v>0</v>
      </c>
      <c r="K232" s="7">
        <v>0</v>
      </c>
      <c r="L232" s="7">
        <v>0</v>
      </c>
      <c r="M232" s="7">
        <v>0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0</v>
      </c>
      <c r="U232" s="7">
        <v>0</v>
      </c>
      <c r="V232" s="7">
        <v>0</v>
      </c>
    </row>
    <row r="233" spans="4:22" ht="11.25" hidden="1" customHeight="1" x14ac:dyDescent="0.2"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</row>
    <row r="234" spans="4:22" ht="11.25" hidden="1" customHeight="1" x14ac:dyDescent="0.2"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</row>
    <row r="235" spans="4:22" ht="11.25" hidden="1" customHeight="1" x14ac:dyDescent="0.2"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</row>
    <row r="236" spans="4:22" ht="11.25" hidden="1" customHeight="1" x14ac:dyDescent="0.2">
      <c r="D236" s="7">
        <v>0</v>
      </c>
      <c r="E236" s="7">
        <v>0</v>
      </c>
      <c r="F236" s="7">
        <v>0</v>
      </c>
      <c r="G236" s="7">
        <v>0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0</v>
      </c>
      <c r="O236" s="7">
        <v>0</v>
      </c>
      <c r="P236" s="7">
        <v>0</v>
      </c>
      <c r="Q236" s="7">
        <v>0</v>
      </c>
      <c r="R236" s="7">
        <v>0</v>
      </c>
      <c r="S236" s="7">
        <v>0</v>
      </c>
      <c r="T236" s="7">
        <v>0</v>
      </c>
      <c r="U236" s="7">
        <v>0</v>
      </c>
      <c r="V236" s="7">
        <v>0</v>
      </c>
    </row>
    <row r="237" spans="4:22" ht="11.25" hidden="1" customHeight="1" x14ac:dyDescent="0.2"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</row>
    <row r="238" spans="4:22" ht="11.25" hidden="1" customHeight="1" x14ac:dyDescent="0.2"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</row>
    <row r="239" spans="4:22" ht="11.25" hidden="1" customHeight="1" x14ac:dyDescent="0.2"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</row>
    <row r="240" spans="4:22" ht="11.25" hidden="1" customHeight="1" x14ac:dyDescent="0.2"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</row>
    <row r="241" spans="4:22" ht="11.25" hidden="1" customHeight="1" x14ac:dyDescent="0.2">
      <c r="D241" s="7">
        <v>0</v>
      </c>
      <c r="E241" s="7">
        <v>0</v>
      </c>
      <c r="F241" s="7">
        <v>0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0</v>
      </c>
      <c r="P241" s="7">
        <v>0</v>
      </c>
      <c r="Q241" s="7">
        <v>0</v>
      </c>
      <c r="R241" s="7">
        <v>0</v>
      </c>
      <c r="S241" s="7">
        <v>0</v>
      </c>
      <c r="T241" s="7">
        <v>0</v>
      </c>
      <c r="U241" s="7">
        <v>0</v>
      </c>
      <c r="V241" s="7">
        <v>0</v>
      </c>
    </row>
    <row r="242" spans="4:22" ht="11.25" hidden="1" customHeight="1" x14ac:dyDescent="0.2"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</row>
    <row r="243" spans="4:22" ht="11.25" hidden="1" customHeight="1" x14ac:dyDescent="0.2"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</row>
    <row r="244" spans="4:22" ht="11.25" hidden="1" customHeight="1" x14ac:dyDescent="0.2"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</row>
    <row r="245" spans="4:22" ht="11.25" hidden="1" customHeight="1" x14ac:dyDescent="0.2"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</row>
    <row r="246" spans="4:22" ht="11.25" hidden="1" customHeight="1" x14ac:dyDescent="0.2"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</row>
    <row r="247" spans="4:22" ht="11.25" hidden="1" customHeight="1" x14ac:dyDescent="0.2"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</row>
    <row r="248" spans="4:22" ht="11.25" hidden="1" customHeight="1" x14ac:dyDescent="0.2"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</row>
    <row r="249" spans="4:22" ht="11.25" hidden="1" customHeight="1" x14ac:dyDescent="0.2"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</row>
    <row r="250" spans="4:22" ht="11.25" hidden="1" customHeight="1" x14ac:dyDescent="0.2"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</row>
    <row r="251" spans="4:22" ht="11.25" hidden="1" customHeight="1" x14ac:dyDescent="0.2"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</row>
    <row r="252" spans="4:22" ht="11.25" hidden="1" customHeight="1" x14ac:dyDescent="0.2"/>
    <row r="253" spans="4:22" ht="11.25" hidden="1" customHeight="1" x14ac:dyDescent="0.2"/>
    <row r="254" spans="4:22" ht="11.25" hidden="1" customHeight="1" x14ac:dyDescent="0.2"/>
    <row r="255" spans="4:22" ht="11.25" hidden="1" customHeight="1" x14ac:dyDescent="0.2"/>
    <row r="256" spans="4:22" ht="11.25" hidden="1" customHeight="1" x14ac:dyDescent="0.2"/>
    <row r="257" ht="11.25" hidden="1" customHeight="1" x14ac:dyDescent="0.2"/>
    <row r="258" ht="11.25" hidden="1" customHeight="1" x14ac:dyDescent="0.2"/>
    <row r="259" ht="11.25" hidden="1" customHeight="1" x14ac:dyDescent="0.2"/>
    <row r="260" ht="11.25" hidden="1" customHeight="1" x14ac:dyDescent="0.2"/>
    <row r="261" ht="11.25" hidden="1" customHeight="1" x14ac:dyDescent="0.2"/>
    <row r="262" ht="11.25" hidden="1" customHeight="1" x14ac:dyDescent="0.2"/>
    <row r="263" ht="11.25" hidden="1" customHeight="1" x14ac:dyDescent="0.2"/>
    <row r="264" ht="11.25" hidden="1" customHeight="1" x14ac:dyDescent="0.2"/>
    <row r="265" ht="11.25" hidden="1" customHeight="1" x14ac:dyDescent="0.2"/>
    <row r="266" ht="11.25" hidden="1" customHeight="1" x14ac:dyDescent="0.2"/>
    <row r="267" ht="11.25" hidden="1" customHeight="1" x14ac:dyDescent="0.2"/>
    <row r="268" ht="11.25" hidden="1" customHeight="1" x14ac:dyDescent="0.2"/>
    <row r="269" ht="11.25" hidden="1" customHeight="1" x14ac:dyDescent="0.2"/>
    <row r="270" ht="11.25" hidden="1" customHeight="1" x14ac:dyDescent="0.2"/>
    <row r="271" ht="11.25" hidden="1" customHeight="1" x14ac:dyDescent="0.2"/>
    <row r="272" ht="11.25" hidden="1" customHeight="1" x14ac:dyDescent="0.2"/>
    <row r="273" ht="11.25" hidden="1" customHeight="1" x14ac:dyDescent="0.2"/>
    <row r="274" ht="11.25" hidden="1" customHeight="1" x14ac:dyDescent="0.2"/>
    <row r="275" ht="11.25" hidden="1" customHeight="1" x14ac:dyDescent="0.2"/>
    <row r="276" ht="11.25" hidden="1" customHeight="1" x14ac:dyDescent="0.2"/>
    <row r="277" ht="11.25" hidden="1" customHeight="1" x14ac:dyDescent="0.2"/>
    <row r="278" ht="11.25" hidden="1" customHeight="1" x14ac:dyDescent="0.2"/>
    <row r="279" ht="11.25" hidden="1" customHeight="1" x14ac:dyDescent="0.2"/>
    <row r="280" ht="11.25" hidden="1" customHeight="1" x14ac:dyDescent="0.2"/>
    <row r="281" ht="11.25" hidden="1" customHeight="1" x14ac:dyDescent="0.2"/>
    <row r="282" ht="11.25" hidden="1" customHeight="1" x14ac:dyDescent="0.2"/>
    <row r="283" ht="11.25" hidden="1" customHeight="1" x14ac:dyDescent="0.2"/>
    <row r="284" ht="11.25" hidden="1" customHeight="1" x14ac:dyDescent="0.2"/>
    <row r="285" ht="11.25" hidden="1" customHeight="1" x14ac:dyDescent="0.2"/>
    <row r="286" ht="11.25" hidden="1" customHeight="1" x14ac:dyDescent="0.2"/>
    <row r="287" ht="11.25" hidden="1" customHeight="1" x14ac:dyDescent="0.2"/>
    <row r="288" ht="11.25" hidden="1" customHeight="1" x14ac:dyDescent="0.2"/>
    <row r="289" ht="11.25" hidden="1" customHeight="1" x14ac:dyDescent="0.2"/>
    <row r="290" ht="11.25" hidden="1" customHeight="1" x14ac:dyDescent="0.2"/>
    <row r="291" ht="11.25" hidden="1" customHeight="1" x14ac:dyDescent="0.2"/>
    <row r="292" ht="11.25" hidden="1" customHeight="1" x14ac:dyDescent="0.2"/>
    <row r="293" ht="11.25" hidden="1" customHeight="1" x14ac:dyDescent="0.2"/>
    <row r="294" ht="11.25" hidden="1" customHeight="1" x14ac:dyDescent="0.2"/>
    <row r="295" ht="11.25" hidden="1" customHeight="1" x14ac:dyDescent="0.2"/>
    <row r="296" ht="11.25" hidden="1" customHeight="1" x14ac:dyDescent="0.2"/>
    <row r="297" ht="11.25" hidden="1" customHeight="1" x14ac:dyDescent="0.2"/>
  </sheetData>
  <mergeCells count="85">
    <mergeCell ref="U9:U10"/>
    <mergeCell ref="D12:V12"/>
    <mergeCell ref="P9:P10"/>
    <mergeCell ref="Q14:Q15"/>
    <mergeCell ref="Q9:Q10"/>
    <mergeCell ref="P14:P15"/>
    <mergeCell ref="R9:R10"/>
    <mergeCell ref="S9:S10"/>
    <mergeCell ref="T9:T10"/>
    <mergeCell ref="I93:I94"/>
    <mergeCell ref="D5:V5"/>
    <mergeCell ref="D8:V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V9:V10"/>
    <mergeCell ref="O54:O55"/>
    <mergeCell ref="P54:P55"/>
    <mergeCell ref="J14:J15"/>
    <mergeCell ref="K14:K15"/>
    <mergeCell ref="L14:L15"/>
    <mergeCell ref="M14:M15"/>
    <mergeCell ref="N14:N15"/>
    <mergeCell ref="O14:O15"/>
    <mergeCell ref="J54:J55"/>
    <mergeCell ref="K54:K55"/>
    <mergeCell ref="L54:L55"/>
    <mergeCell ref="M54:M55"/>
    <mergeCell ref="U93:U94"/>
    <mergeCell ref="T54:T55"/>
    <mergeCell ref="R14:R15"/>
    <mergeCell ref="S14:S15"/>
    <mergeCell ref="T14:T15"/>
    <mergeCell ref="R54:R55"/>
    <mergeCell ref="S54:S55"/>
    <mergeCell ref="U14:U15"/>
    <mergeCell ref="U54:U55"/>
    <mergeCell ref="D52:V52"/>
    <mergeCell ref="D91:V91"/>
    <mergeCell ref="V54:V55"/>
    <mergeCell ref="F54:F55"/>
    <mergeCell ref="G54:G55"/>
    <mergeCell ref="H54:H55"/>
    <mergeCell ref="V14:V15"/>
    <mergeCell ref="Q54:Q55"/>
    <mergeCell ref="T93:T94"/>
    <mergeCell ref="V93:V94"/>
    <mergeCell ref="J93:J94"/>
    <mergeCell ref="K93:K94"/>
    <mergeCell ref="L93:L94"/>
    <mergeCell ref="M93:M94"/>
    <mergeCell ref="N93:N94"/>
    <mergeCell ref="O93:O94"/>
    <mergeCell ref="P93:P94"/>
    <mergeCell ref="Q93:Q94"/>
    <mergeCell ref="R93:R94"/>
    <mergeCell ref="S93:S94"/>
    <mergeCell ref="N54:N55"/>
    <mergeCell ref="C92:V92"/>
    <mergeCell ref="C93:C94"/>
    <mergeCell ref="D93:D94"/>
    <mergeCell ref="C54:C55"/>
    <mergeCell ref="H14:H15"/>
    <mergeCell ref="I14:I15"/>
    <mergeCell ref="C14:C15"/>
    <mergeCell ref="D14:D15"/>
    <mergeCell ref="E14:E15"/>
    <mergeCell ref="F14:F15"/>
    <mergeCell ref="G14:G15"/>
    <mergeCell ref="D54:D55"/>
    <mergeCell ref="E54:E55"/>
    <mergeCell ref="I54:I55"/>
    <mergeCell ref="E93:E94"/>
    <mergeCell ref="F93:F94"/>
    <mergeCell ref="G93:G94"/>
    <mergeCell ref="H93:H94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5337-717E-42BE-94BE-460EC45BA8E8}">
  <dimension ref="B5:R299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9" sqref="D9:D10"/>
    </sheetView>
  </sheetViews>
  <sheetFormatPr baseColWidth="10" defaultRowHeight="11.25" x14ac:dyDescent="0.2"/>
  <cols>
    <col min="1" max="2" width="2.7109375" style="2" customWidth="1"/>
    <col min="3" max="3" width="54.5703125" style="2" customWidth="1"/>
    <col min="4" max="10" width="15.28515625" style="2" customWidth="1"/>
    <col min="11" max="13" width="11.42578125" style="2"/>
    <col min="14" max="14" width="20.140625" style="2" bestFit="1" customWidth="1"/>
    <col min="15" max="16384" width="11.42578125" style="2"/>
  </cols>
  <sheetData>
    <row r="5" spans="3:14" ht="38.25" customHeight="1" x14ac:dyDescent="0.25">
      <c r="D5" s="122" t="s">
        <v>119</v>
      </c>
      <c r="E5" s="122"/>
      <c r="F5" s="122"/>
      <c r="G5" s="122"/>
      <c r="H5" s="122"/>
      <c r="I5" s="122"/>
      <c r="J5" s="122"/>
    </row>
    <row r="8" spans="3:14" x14ac:dyDescent="0.2">
      <c r="D8" s="130" t="s">
        <v>110</v>
      </c>
      <c r="E8" s="130"/>
      <c r="F8" s="130"/>
      <c r="G8" s="130"/>
      <c r="H8" s="130"/>
      <c r="I8" s="130"/>
      <c r="J8" s="130"/>
    </row>
    <row r="9" spans="3:14" x14ac:dyDescent="0.2">
      <c r="D9" s="128">
        <v>2019</v>
      </c>
      <c r="E9" s="128">
        <v>2020</v>
      </c>
      <c r="F9" s="128">
        <v>2021</v>
      </c>
      <c r="G9" s="128">
        <v>2022</v>
      </c>
      <c r="H9" s="128">
        <v>2023</v>
      </c>
      <c r="I9" s="128">
        <v>2024</v>
      </c>
      <c r="J9" s="128">
        <v>2025</v>
      </c>
    </row>
    <row r="10" spans="3:14" x14ac:dyDescent="0.2">
      <c r="D10" s="129"/>
      <c r="E10" s="129"/>
      <c r="F10" s="129"/>
      <c r="G10" s="129"/>
      <c r="H10" s="129"/>
      <c r="I10" s="129"/>
      <c r="J10" s="129"/>
    </row>
    <row r="12" spans="3:14" ht="18" x14ac:dyDescent="0.2">
      <c r="C12" s="88"/>
      <c r="D12" s="123" t="s">
        <v>42</v>
      </c>
      <c r="E12" s="123"/>
      <c r="F12" s="123"/>
      <c r="G12" s="123"/>
      <c r="H12" s="123"/>
      <c r="I12" s="123"/>
      <c r="J12" s="123"/>
    </row>
    <row r="13" spans="3:14" ht="15" customHeight="1" x14ac:dyDescent="0.2">
      <c r="C13" s="89"/>
      <c r="D13" s="89"/>
      <c r="E13" s="89"/>
      <c r="F13" s="89"/>
      <c r="G13" s="89"/>
      <c r="H13" s="89"/>
      <c r="I13" s="89"/>
      <c r="J13" s="89"/>
    </row>
    <row r="14" spans="3:14" x14ac:dyDescent="0.2">
      <c r="C14" s="131" t="s">
        <v>26</v>
      </c>
      <c r="D14" s="128">
        <v>2019</v>
      </c>
      <c r="E14" s="128">
        <v>2020</v>
      </c>
      <c r="F14" s="128">
        <v>2021</v>
      </c>
      <c r="G14" s="128">
        <v>2022</v>
      </c>
      <c r="H14" s="128">
        <v>2023</v>
      </c>
      <c r="I14" s="128">
        <v>2024</v>
      </c>
      <c r="J14" s="128">
        <v>2025</v>
      </c>
    </row>
    <row r="15" spans="3:14" x14ac:dyDescent="0.2">
      <c r="C15" s="132"/>
      <c r="D15" s="129"/>
      <c r="E15" s="129"/>
      <c r="F15" s="129"/>
      <c r="G15" s="129"/>
      <c r="H15" s="129"/>
      <c r="I15" s="129"/>
      <c r="J15" s="129"/>
    </row>
    <row r="16" spans="3:14" x14ac:dyDescent="0.2">
      <c r="C16" s="84" t="s">
        <v>57</v>
      </c>
      <c r="D16" s="42">
        <v>92.839688938489871</v>
      </c>
      <c r="E16" s="42">
        <v>158.57428556206946</v>
      </c>
      <c r="F16" s="42">
        <v>158.33232195561959</v>
      </c>
      <c r="G16" s="42">
        <v>266.55626511937089</v>
      </c>
      <c r="H16" s="42">
        <v>495.6504022727695</v>
      </c>
      <c r="I16" s="42">
        <v>234.2007848946605</v>
      </c>
      <c r="J16" s="42">
        <v>248.25102856600461</v>
      </c>
      <c r="N16" s="99"/>
    </row>
    <row r="17" spans="3:14" x14ac:dyDescent="0.2">
      <c r="C17" s="85" t="s">
        <v>27</v>
      </c>
      <c r="D17" s="43">
        <v>21.894402295720056</v>
      </c>
      <c r="E17" s="43">
        <v>26.498260820469909</v>
      </c>
      <c r="F17" s="43">
        <v>199.00027710947961</v>
      </c>
      <c r="G17" s="43">
        <v>186.83900867951047</v>
      </c>
      <c r="H17" s="43">
        <v>276.60597039503</v>
      </c>
      <c r="I17" s="43">
        <v>53.199261429859916</v>
      </c>
      <c r="J17" s="43">
        <v>42.251456159079908</v>
      </c>
      <c r="N17" s="99"/>
    </row>
    <row r="18" spans="3:14" x14ac:dyDescent="0.2">
      <c r="C18" s="84" t="s">
        <v>58</v>
      </c>
      <c r="D18" s="42">
        <v>0.91670631652999646</v>
      </c>
      <c r="E18" s="42">
        <v>3.4551791426300156</v>
      </c>
      <c r="F18" s="42">
        <v>4.0920810387800657</v>
      </c>
      <c r="G18" s="42">
        <v>3.2915115877700032</v>
      </c>
      <c r="H18" s="42">
        <v>6.8750843021599621</v>
      </c>
      <c r="I18" s="42">
        <v>7.1506162875199948</v>
      </c>
      <c r="J18" s="42">
        <v>6.9850442102500097</v>
      </c>
      <c r="N18" s="99"/>
    </row>
    <row r="19" spans="3:14" x14ac:dyDescent="0.2">
      <c r="C19" s="85" t="s">
        <v>28</v>
      </c>
      <c r="D19" s="43">
        <v>25.169111840499568</v>
      </c>
      <c r="E19" s="43">
        <v>42.056251216799865</v>
      </c>
      <c r="F19" s="43">
        <v>67.119057102880333</v>
      </c>
      <c r="G19" s="43">
        <v>48.766609592499435</v>
      </c>
      <c r="H19" s="43">
        <v>57.808719505699855</v>
      </c>
      <c r="I19" s="43">
        <v>73.779971024060387</v>
      </c>
      <c r="J19" s="43">
        <v>69.047524608449748</v>
      </c>
      <c r="N19" s="99"/>
    </row>
    <row r="20" spans="3:14" x14ac:dyDescent="0.2">
      <c r="C20" s="84" t="s">
        <v>60</v>
      </c>
      <c r="D20" s="42">
        <v>10.433796050219939</v>
      </c>
      <c r="E20" s="42">
        <v>5.846909945860034</v>
      </c>
      <c r="F20" s="42">
        <v>30.574986152619999</v>
      </c>
      <c r="G20" s="42">
        <v>52.883962576239924</v>
      </c>
      <c r="H20" s="42">
        <v>23.287559484509984</v>
      </c>
      <c r="I20" s="42">
        <v>67.958981439479885</v>
      </c>
      <c r="J20" s="42">
        <v>211.66581222471996</v>
      </c>
      <c r="N20" s="99"/>
    </row>
    <row r="21" spans="3:14" x14ac:dyDescent="0.2">
      <c r="C21" s="85" t="s">
        <v>29</v>
      </c>
      <c r="D21" s="43">
        <v>2.3604016646000332</v>
      </c>
      <c r="E21" s="43">
        <v>1.1259995314098887</v>
      </c>
      <c r="F21" s="43">
        <v>18.994951319910001</v>
      </c>
      <c r="G21" s="43">
        <v>13.847543848237592</v>
      </c>
      <c r="H21" s="43">
        <v>11.686503290385076</v>
      </c>
      <c r="I21" s="43">
        <v>20.138825274219926</v>
      </c>
      <c r="J21" s="43">
        <v>5.1411718569797813</v>
      </c>
      <c r="N21" s="99"/>
    </row>
    <row r="22" spans="3:14" x14ac:dyDescent="0.2">
      <c r="C22" s="84" t="s">
        <v>61</v>
      </c>
      <c r="D22" s="42">
        <v>166.36277312265156</v>
      </c>
      <c r="E22" s="42">
        <v>122.05344818483718</v>
      </c>
      <c r="F22" s="42">
        <v>1052.713055668748</v>
      </c>
      <c r="G22" s="42">
        <v>807.47421907541866</v>
      </c>
      <c r="H22" s="42">
        <v>690.2360808480953</v>
      </c>
      <c r="I22" s="42">
        <v>722.01324483298231</v>
      </c>
      <c r="J22" s="42">
        <v>231.26261805991817</v>
      </c>
      <c r="N22" s="99"/>
    </row>
    <row r="23" spans="3:14" x14ac:dyDescent="0.2">
      <c r="C23" s="85" t="s">
        <v>62</v>
      </c>
      <c r="D23" s="43">
        <v>18.426871295219996</v>
      </c>
      <c r="E23" s="43">
        <v>19.943814197759991</v>
      </c>
      <c r="F23" s="43">
        <v>34.478268438459963</v>
      </c>
      <c r="G23" s="43">
        <v>19.216699906120198</v>
      </c>
      <c r="H23" s="43">
        <v>250.10803401867975</v>
      </c>
      <c r="I23" s="43">
        <v>66.592994065809876</v>
      </c>
      <c r="J23" s="43">
        <v>6.9369988501800322</v>
      </c>
      <c r="N23" s="99"/>
    </row>
    <row r="24" spans="3:14" x14ac:dyDescent="0.2">
      <c r="C24" s="84" t="s">
        <v>63</v>
      </c>
      <c r="D24" s="42">
        <v>9.2614566711345105</v>
      </c>
      <c r="E24" s="42">
        <v>10.48347322644986</v>
      </c>
      <c r="F24" s="42">
        <v>17.111101633723592</v>
      </c>
      <c r="G24" s="42">
        <v>37.045841127102904</v>
      </c>
      <c r="H24" s="42">
        <v>516.91812452735758</v>
      </c>
      <c r="I24" s="42">
        <v>97.018262206969666</v>
      </c>
      <c r="J24" s="42">
        <v>319.38894249792793</v>
      </c>
      <c r="N24" s="99"/>
    </row>
    <row r="25" spans="3:14" x14ac:dyDescent="0.2">
      <c r="C25" s="85" t="s">
        <v>64</v>
      </c>
      <c r="D25" s="43">
        <v>31.901635279690083</v>
      </c>
      <c r="E25" s="43">
        <v>85.274332486749984</v>
      </c>
      <c r="F25" s="43">
        <v>191.05020777969003</v>
      </c>
      <c r="G25" s="43">
        <v>142.17304749485999</v>
      </c>
      <c r="H25" s="43">
        <v>112.68385300994004</v>
      </c>
      <c r="I25" s="43">
        <v>71.480217637369947</v>
      </c>
      <c r="J25" s="43">
        <v>64.314063135080119</v>
      </c>
      <c r="N25" s="99"/>
    </row>
    <row r="26" spans="3:14" x14ac:dyDescent="0.2">
      <c r="C26" s="84" t="s">
        <v>65</v>
      </c>
      <c r="D26" s="42">
        <v>25.538095686740689</v>
      </c>
      <c r="E26" s="42">
        <v>43.716353362070549</v>
      </c>
      <c r="F26" s="42">
        <v>207.22938861745024</v>
      </c>
      <c r="G26" s="42">
        <v>47.725111682380884</v>
      </c>
      <c r="H26" s="42">
        <v>48.64096006501768</v>
      </c>
      <c r="I26" s="42">
        <v>80.426032812499216</v>
      </c>
      <c r="J26" s="42">
        <v>24.272856777581183</v>
      </c>
      <c r="N26" s="99"/>
    </row>
    <row r="27" spans="3:14" x14ac:dyDescent="0.2">
      <c r="C27" s="85" t="s">
        <v>30</v>
      </c>
      <c r="D27" s="43">
        <v>921.59402078796916</v>
      </c>
      <c r="E27" s="43">
        <v>20088.211073092836</v>
      </c>
      <c r="F27" s="43">
        <v>2553.5544009779446</v>
      </c>
      <c r="G27" s="43">
        <v>1319.0761299269591</v>
      </c>
      <c r="H27" s="43">
        <v>4446.4510466324846</v>
      </c>
      <c r="I27" s="43">
        <v>4921.5481479225627</v>
      </c>
      <c r="J27" s="43">
        <v>1972.3717703643854</v>
      </c>
      <c r="N27" s="99"/>
    </row>
    <row r="28" spans="3:14" x14ac:dyDescent="0.2">
      <c r="C28" s="84" t="s">
        <v>78</v>
      </c>
      <c r="D28" s="42">
        <v>0</v>
      </c>
      <c r="E28" s="42">
        <v>0</v>
      </c>
      <c r="F28" s="42">
        <v>0</v>
      </c>
      <c r="G28" s="42">
        <v>0</v>
      </c>
      <c r="H28" s="42">
        <v>28.038859747409958</v>
      </c>
      <c r="I28" s="42">
        <v>283.13230750843104</v>
      </c>
      <c r="J28" s="42">
        <v>33.541044342709938</v>
      </c>
      <c r="N28" s="99"/>
    </row>
    <row r="29" spans="3:14" x14ac:dyDescent="0.2">
      <c r="C29" s="85" t="s">
        <v>66</v>
      </c>
      <c r="D29" s="43">
        <v>149.51409345609682</v>
      </c>
      <c r="E29" s="43">
        <v>196.47779869666556</v>
      </c>
      <c r="F29" s="43">
        <v>746.68799030018999</v>
      </c>
      <c r="G29" s="43">
        <v>383.18004795184243</v>
      </c>
      <c r="H29" s="43">
        <v>1707.1484046760634</v>
      </c>
      <c r="I29" s="43">
        <v>429.66201913437726</v>
      </c>
      <c r="J29" s="43">
        <v>188.44324249517013</v>
      </c>
      <c r="N29" s="99"/>
    </row>
    <row r="30" spans="3:14" x14ac:dyDescent="0.2">
      <c r="C30" s="84" t="s">
        <v>67</v>
      </c>
      <c r="D30" s="42">
        <v>26.287467335949998</v>
      </c>
      <c r="E30" s="42">
        <v>34.434152116830091</v>
      </c>
      <c r="F30" s="42">
        <v>184.5470541071499</v>
      </c>
      <c r="G30" s="42">
        <v>229.96440232865012</v>
      </c>
      <c r="H30" s="42">
        <v>169.3270476270701</v>
      </c>
      <c r="I30" s="42">
        <v>69.581734019719988</v>
      </c>
      <c r="J30" s="42">
        <v>43.404275736420232</v>
      </c>
      <c r="N30" s="99"/>
    </row>
    <row r="31" spans="3:14" x14ac:dyDescent="0.2">
      <c r="C31" s="85" t="s">
        <v>31</v>
      </c>
      <c r="D31" s="43">
        <v>3.1053909560000221</v>
      </c>
      <c r="E31" s="43">
        <v>0.76934984261001205</v>
      </c>
      <c r="F31" s="43">
        <v>3.2317052652799987</v>
      </c>
      <c r="G31" s="43">
        <v>4.556839203279992</v>
      </c>
      <c r="H31" s="43">
        <v>9.6195552788400107</v>
      </c>
      <c r="I31" s="43">
        <v>5.32141250718999</v>
      </c>
      <c r="J31" s="43">
        <v>3.4926790154199807</v>
      </c>
      <c r="N31" s="99"/>
    </row>
    <row r="32" spans="3:14" x14ac:dyDescent="0.2">
      <c r="C32" s="84" t="s">
        <v>111</v>
      </c>
      <c r="D32" s="42">
        <v>23.882693325889932</v>
      </c>
      <c r="E32" s="42">
        <v>46.082051566049813</v>
      </c>
      <c r="F32" s="42">
        <v>68.967973315369363</v>
      </c>
      <c r="G32" s="42">
        <v>410.37929648383943</v>
      </c>
      <c r="H32" s="42">
        <v>146.52511000891673</v>
      </c>
      <c r="I32" s="42">
        <v>413.57322222822086</v>
      </c>
      <c r="J32" s="42">
        <v>86.716633512401131</v>
      </c>
      <c r="N32" s="99"/>
    </row>
    <row r="33" spans="2:14" x14ac:dyDescent="0.2">
      <c r="C33" s="85" t="s">
        <v>112</v>
      </c>
      <c r="D33" s="43">
        <v>104.39768603527045</v>
      </c>
      <c r="E33" s="43">
        <v>133.28127409073977</v>
      </c>
      <c r="F33" s="43">
        <v>477.70047687494025</v>
      </c>
      <c r="G33" s="43">
        <v>528.69979607805908</v>
      </c>
      <c r="H33" s="43">
        <v>416.20972801570542</v>
      </c>
      <c r="I33" s="43">
        <v>293.50122918211946</v>
      </c>
      <c r="J33" s="43">
        <v>145.79143355269025</v>
      </c>
      <c r="N33" s="99"/>
    </row>
    <row r="34" spans="2:14" x14ac:dyDescent="0.2">
      <c r="C34" s="84" t="s">
        <v>69</v>
      </c>
      <c r="D34" s="42">
        <v>131.48663937022047</v>
      </c>
      <c r="E34" s="42">
        <v>122.66871422767144</v>
      </c>
      <c r="F34" s="42">
        <v>305.08502822979426</v>
      </c>
      <c r="G34" s="42">
        <v>442.87739741220048</v>
      </c>
      <c r="H34" s="42">
        <v>702.65668911949979</v>
      </c>
      <c r="I34" s="42">
        <v>285.63286745973164</v>
      </c>
      <c r="J34" s="42">
        <v>446.24051380681522</v>
      </c>
      <c r="N34" s="99"/>
    </row>
    <row r="35" spans="2:14" x14ac:dyDescent="0.2">
      <c r="C35" s="85" t="s">
        <v>33</v>
      </c>
      <c r="D35" s="43">
        <v>81.723244909060668</v>
      </c>
      <c r="E35" s="43">
        <v>317.9362602817996</v>
      </c>
      <c r="F35" s="43">
        <v>315.47560130924967</v>
      </c>
      <c r="G35" s="43">
        <v>298.08414539601972</v>
      </c>
      <c r="H35" s="43">
        <v>304.31017667667038</v>
      </c>
      <c r="I35" s="43">
        <v>377.95150867915027</v>
      </c>
      <c r="J35" s="43">
        <v>122.85700592644935</v>
      </c>
      <c r="N35" s="99"/>
    </row>
    <row r="36" spans="2:14" x14ac:dyDescent="0.2">
      <c r="C36" s="84" t="s">
        <v>70</v>
      </c>
      <c r="D36" s="42">
        <v>20.467330487549987</v>
      </c>
      <c r="E36" s="42">
        <v>45.26305541557997</v>
      </c>
      <c r="F36" s="42">
        <v>528.93570076209994</v>
      </c>
      <c r="G36" s="42">
        <v>200.45654048353003</v>
      </c>
      <c r="H36" s="42">
        <v>144.07337456744972</v>
      </c>
      <c r="I36" s="42">
        <v>191.27686724598016</v>
      </c>
      <c r="J36" s="42">
        <v>75.572912249850106</v>
      </c>
      <c r="N36" s="99"/>
    </row>
    <row r="37" spans="2:14" x14ac:dyDescent="0.2">
      <c r="C37" s="85" t="s">
        <v>71</v>
      </c>
      <c r="D37" s="43">
        <v>50.710961789369776</v>
      </c>
      <c r="E37" s="43">
        <v>51.682769567931246</v>
      </c>
      <c r="F37" s="43">
        <v>140.30617919928955</v>
      </c>
      <c r="G37" s="43">
        <v>114.99558553566021</v>
      </c>
      <c r="H37" s="43">
        <v>193.91657492298054</v>
      </c>
      <c r="I37" s="43">
        <v>192.16750047398045</v>
      </c>
      <c r="J37" s="43">
        <v>45.215549369650944</v>
      </c>
      <c r="N37" s="99"/>
    </row>
    <row r="38" spans="2:14" x14ac:dyDescent="0.2">
      <c r="C38" s="84" t="s">
        <v>34</v>
      </c>
      <c r="D38" s="42">
        <v>50.571105260272816</v>
      </c>
      <c r="E38" s="42">
        <v>60.884274608571104</v>
      </c>
      <c r="F38" s="42">
        <v>189.62519993024944</v>
      </c>
      <c r="G38" s="42">
        <v>147.16153344799932</v>
      </c>
      <c r="H38" s="42">
        <v>654.30644046495945</v>
      </c>
      <c r="I38" s="42">
        <v>281.2182528564681</v>
      </c>
      <c r="J38" s="42">
        <v>189.70742879368117</v>
      </c>
      <c r="N38" s="99"/>
    </row>
    <row r="39" spans="2:14" x14ac:dyDescent="0.2">
      <c r="C39" s="85" t="s">
        <v>72</v>
      </c>
      <c r="D39" s="43">
        <v>66.753383524399851</v>
      </c>
      <c r="E39" s="43">
        <v>22.01767946450002</v>
      </c>
      <c r="F39" s="43">
        <v>89.599311181289977</v>
      </c>
      <c r="G39" s="43">
        <v>103.63233326720911</v>
      </c>
      <c r="H39" s="43">
        <v>185.44914472908022</v>
      </c>
      <c r="I39" s="43">
        <v>519.68459304704015</v>
      </c>
      <c r="J39" s="43">
        <v>149.47681505142009</v>
      </c>
      <c r="N39" s="99"/>
    </row>
    <row r="40" spans="2:14" x14ac:dyDescent="0.2">
      <c r="C40" s="84" t="s">
        <v>35</v>
      </c>
      <c r="D40" s="42">
        <v>30.363010079605715</v>
      </c>
      <c r="E40" s="42">
        <v>71.496692314439883</v>
      </c>
      <c r="F40" s="42">
        <v>96.939212686869269</v>
      </c>
      <c r="G40" s="42">
        <v>53.132800901079918</v>
      </c>
      <c r="H40" s="42">
        <v>97.60697974835989</v>
      </c>
      <c r="I40" s="42">
        <v>71.846891943170021</v>
      </c>
      <c r="J40" s="42">
        <v>88.220560027599504</v>
      </c>
      <c r="N40" s="99"/>
    </row>
    <row r="41" spans="2:14" x14ac:dyDescent="0.2">
      <c r="C41" s="85" t="s">
        <v>113</v>
      </c>
      <c r="D41" s="43">
        <v>83.863140647739783</v>
      </c>
      <c r="E41" s="43">
        <v>841.64054190739989</v>
      </c>
      <c r="F41" s="43">
        <v>210.65784115296265</v>
      </c>
      <c r="G41" s="43">
        <v>147.51472350347467</v>
      </c>
      <c r="H41" s="43">
        <v>577.43102468387224</v>
      </c>
      <c r="I41" s="43">
        <v>836.22121683129808</v>
      </c>
      <c r="J41" s="43">
        <v>641.46037792506104</v>
      </c>
      <c r="N41" s="99"/>
    </row>
    <row r="42" spans="2:14" x14ac:dyDescent="0.2">
      <c r="C42" s="84" t="s">
        <v>68</v>
      </c>
      <c r="D42" s="42">
        <v>33.863751449630001</v>
      </c>
      <c r="E42" s="42">
        <v>15.86907268325001</v>
      </c>
      <c r="F42" s="42">
        <v>27.193700679599942</v>
      </c>
      <c r="G42" s="42">
        <v>17.695002884040036</v>
      </c>
      <c r="H42" s="42">
        <v>54.699997437630032</v>
      </c>
      <c r="I42" s="42">
        <v>15.182653008760099</v>
      </c>
      <c r="J42" s="42">
        <v>5.8700778863001233</v>
      </c>
      <c r="N42" s="99"/>
    </row>
    <row r="43" spans="2:14" x14ac:dyDescent="0.2">
      <c r="C43" s="85" t="s">
        <v>59</v>
      </c>
      <c r="D43" s="43">
        <v>113.03347747822022</v>
      </c>
      <c r="E43" s="43">
        <v>10.891462322619873</v>
      </c>
      <c r="F43" s="43">
        <v>343.04454101677993</v>
      </c>
      <c r="G43" s="43">
        <v>326.74353427289998</v>
      </c>
      <c r="H43" s="43">
        <v>73.75408059342999</v>
      </c>
      <c r="I43" s="43">
        <v>218.74218181238984</v>
      </c>
      <c r="J43" s="43">
        <v>102.8096485282199</v>
      </c>
      <c r="N43" s="99"/>
    </row>
    <row r="44" spans="2:14" x14ac:dyDescent="0.2">
      <c r="C44" s="84" t="s">
        <v>114</v>
      </c>
      <c r="D44" s="42">
        <v>207.95993618779903</v>
      </c>
      <c r="E44" s="42">
        <v>363.20955908641554</v>
      </c>
      <c r="F44" s="42">
        <v>536.35143652209081</v>
      </c>
      <c r="G44" s="42">
        <v>4693.0380811855503</v>
      </c>
      <c r="H44" s="42">
        <v>688.70012255920301</v>
      </c>
      <c r="I44" s="42">
        <v>3306.0705650990421</v>
      </c>
      <c r="J44" s="42">
        <v>451.68620397556515</v>
      </c>
      <c r="N44" s="99"/>
    </row>
    <row r="45" spans="2:14" x14ac:dyDescent="0.2">
      <c r="C45" s="85" t="s">
        <v>36</v>
      </c>
      <c r="D45" s="93">
        <v>132.67072976557756</v>
      </c>
      <c r="E45" s="93">
        <v>174.82346263106047</v>
      </c>
      <c r="F45" s="93">
        <v>493.21761744948526</v>
      </c>
      <c r="G45" s="93">
        <v>545.18015760178969</v>
      </c>
      <c r="H45" s="93">
        <v>1105.3633136569733</v>
      </c>
      <c r="I45" s="93">
        <v>608.04124069727732</v>
      </c>
      <c r="J45" s="93">
        <v>319.64392182680604</v>
      </c>
      <c r="N45" s="99"/>
    </row>
    <row r="46" spans="2:14" x14ac:dyDescent="0.2">
      <c r="C46" s="84" t="s">
        <v>37</v>
      </c>
      <c r="D46" s="42">
        <v>34.669511081960081</v>
      </c>
      <c r="E46" s="42">
        <v>45.640345297129898</v>
      </c>
      <c r="F46" s="42">
        <v>26.949059898600353</v>
      </c>
      <c r="G46" s="42">
        <v>69.133520178909748</v>
      </c>
      <c r="H46" s="42">
        <v>98.678946420308421</v>
      </c>
      <c r="I46" s="42">
        <v>63.014367689860592</v>
      </c>
      <c r="J46" s="42">
        <v>12.997125232237522</v>
      </c>
      <c r="N46" s="99"/>
    </row>
    <row r="47" spans="2:14" x14ac:dyDescent="0.2">
      <c r="C47" s="79" t="s">
        <v>77</v>
      </c>
      <c r="D47" s="44">
        <f>+SUM(D16:D46)</f>
        <v>2672.022513090079</v>
      </c>
      <c r="E47" s="44">
        <f>+SUM(E16:E46)</f>
        <v>23162.307896891209</v>
      </c>
      <c r="F47" s="44">
        <f t="shared" ref="F47:J47" si="0">+SUM(F16:F46)</f>
        <v>9318.7657276765967</v>
      </c>
      <c r="G47" s="44">
        <f t="shared" si="0"/>
        <v>11661.321688732505</v>
      </c>
      <c r="H47" s="44">
        <f t="shared" si="0"/>
        <v>14294.767909286549</v>
      </c>
      <c r="I47" s="44">
        <f t="shared" si="0"/>
        <v>14877.329971252206</v>
      </c>
      <c r="J47" s="44">
        <f t="shared" si="0"/>
        <v>6355.0367365650254</v>
      </c>
    </row>
    <row r="48" spans="2:14" x14ac:dyDescent="0.2">
      <c r="B48" s="1"/>
      <c r="C48" s="1" t="s">
        <v>24</v>
      </c>
      <c r="D48" s="98">
        <f>+D47-'C.4 PDA por Tipo-Cuen 2019-2025'!D36</f>
        <v>0</v>
      </c>
      <c r="E48" s="98">
        <f>+E47-'C.4 PDA por Tipo-Cuen 2019-2025'!E36</f>
        <v>0</v>
      </c>
      <c r="F48" s="98">
        <f>+F47-'C.4 PDA por Tipo-Cuen 2019-2025'!F36</f>
        <v>0</v>
      </c>
      <c r="G48" s="98">
        <f>+G47-'C.4 PDA por Tipo-Cuen 2019-2025'!G36</f>
        <v>0</v>
      </c>
      <c r="H48" s="98">
        <f>+H47-'C.4 PDA por Tipo-Cuen 2019-2025'!H36</f>
        <v>0</v>
      </c>
      <c r="I48" s="98">
        <f>+I47-'C.4 PDA por Tipo-Cuen 2019-2025'!I36</f>
        <v>0</v>
      </c>
      <c r="J48" s="98">
        <f>+J47-'C.4 PDA por Tipo-Cuen 2019-2025'!J36</f>
        <v>0</v>
      </c>
    </row>
    <row r="49" spans="3:12" x14ac:dyDescent="0.2">
      <c r="L49" s="101"/>
    </row>
    <row r="50" spans="3:12" x14ac:dyDescent="0.2">
      <c r="D50" s="100"/>
    </row>
    <row r="52" spans="3:12" ht="18" x14ac:dyDescent="0.2">
      <c r="C52" s="88"/>
      <c r="D52" s="123" t="s">
        <v>43</v>
      </c>
      <c r="E52" s="123"/>
      <c r="F52" s="123"/>
      <c r="G52" s="123"/>
      <c r="H52" s="123"/>
      <c r="I52" s="123"/>
      <c r="J52" s="123"/>
    </row>
    <row r="53" spans="3:12" ht="15" customHeight="1" x14ac:dyDescent="0.2">
      <c r="C53" s="89"/>
      <c r="D53" s="89"/>
      <c r="E53" s="89"/>
      <c r="F53" s="89"/>
      <c r="G53" s="89"/>
      <c r="H53" s="89"/>
      <c r="I53" s="89"/>
      <c r="J53" s="89"/>
    </row>
    <row r="54" spans="3:12" x14ac:dyDescent="0.2">
      <c r="C54" s="131" t="s">
        <v>26</v>
      </c>
      <c r="D54" s="128">
        <v>2019</v>
      </c>
      <c r="E54" s="128">
        <v>2020</v>
      </c>
      <c r="F54" s="128">
        <v>2021</v>
      </c>
      <c r="G54" s="128">
        <v>2022</v>
      </c>
      <c r="H54" s="128">
        <v>2023</v>
      </c>
      <c r="I54" s="128">
        <v>2024</v>
      </c>
      <c r="J54" s="128">
        <v>2025</v>
      </c>
    </row>
    <row r="55" spans="3:12" x14ac:dyDescent="0.2">
      <c r="C55" s="132"/>
      <c r="D55" s="129"/>
      <c r="E55" s="129"/>
      <c r="F55" s="129"/>
      <c r="G55" s="129"/>
      <c r="H55" s="129"/>
      <c r="I55" s="129"/>
      <c r="J55" s="129"/>
    </row>
    <row r="56" spans="3:12" x14ac:dyDescent="0.2">
      <c r="C56" s="84" t="s">
        <v>57</v>
      </c>
      <c r="D56" s="42">
        <v>23.916170845980105</v>
      </c>
      <c r="E56" s="42">
        <v>101.79648602277007</v>
      </c>
      <c r="F56" s="42">
        <v>44.943284698929915</v>
      </c>
      <c r="G56" s="42">
        <v>53.589658311960079</v>
      </c>
      <c r="H56" s="42">
        <v>148.08356951098995</v>
      </c>
      <c r="I56" s="42">
        <v>43.856601437530003</v>
      </c>
      <c r="J56" s="42">
        <v>44.767645787753281</v>
      </c>
    </row>
    <row r="57" spans="3:12" x14ac:dyDescent="0.2">
      <c r="C57" s="85" t="s">
        <v>27</v>
      </c>
      <c r="D57" s="43">
        <v>6.9238856191599325</v>
      </c>
      <c r="E57" s="43">
        <v>7.8465565395200656</v>
      </c>
      <c r="F57" s="43">
        <v>21.854605244209949</v>
      </c>
      <c r="G57" s="43">
        <v>28.443608380770002</v>
      </c>
      <c r="H57" s="43">
        <v>23.118063840229922</v>
      </c>
      <c r="I57" s="43">
        <v>17.743186339870135</v>
      </c>
      <c r="J57" s="43">
        <v>15.052578722120074</v>
      </c>
    </row>
    <row r="58" spans="3:12" x14ac:dyDescent="0.2">
      <c r="C58" s="84" t="s">
        <v>58</v>
      </c>
      <c r="D58" s="42">
        <v>0.78931988587999768</v>
      </c>
      <c r="E58" s="42">
        <v>1.22534474371</v>
      </c>
      <c r="F58" s="42">
        <v>0.87562545088000121</v>
      </c>
      <c r="G58" s="42">
        <v>3.0734466832800003</v>
      </c>
      <c r="H58" s="42">
        <v>1.1129049424899975</v>
      </c>
      <c r="I58" s="42">
        <v>1.0205226582399973</v>
      </c>
      <c r="J58" s="42">
        <v>1.7727395124500021</v>
      </c>
    </row>
    <row r="59" spans="3:12" x14ac:dyDescent="0.2">
      <c r="C59" s="85" t="s">
        <v>28</v>
      </c>
      <c r="D59" s="43">
        <v>18.297503163129932</v>
      </c>
      <c r="E59" s="43">
        <v>27.194755533069838</v>
      </c>
      <c r="F59" s="43">
        <v>42.719207335770079</v>
      </c>
      <c r="G59" s="43">
        <v>25.619664872399994</v>
      </c>
      <c r="H59" s="43">
        <v>42.080098891560056</v>
      </c>
      <c r="I59" s="43">
        <v>56.65436143900979</v>
      </c>
      <c r="J59" s="43">
        <v>56.00627418821</v>
      </c>
    </row>
    <row r="60" spans="3:12" x14ac:dyDescent="0.2">
      <c r="C60" s="84" t="s">
        <v>60</v>
      </c>
      <c r="D60" s="42">
        <v>5.4655877216799809</v>
      </c>
      <c r="E60" s="42">
        <v>4.7938948632399843</v>
      </c>
      <c r="F60" s="42">
        <v>27.983085166750016</v>
      </c>
      <c r="G60" s="42">
        <v>23.886156939280113</v>
      </c>
      <c r="H60" s="42">
        <v>11.084780155940052</v>
      </c>
      <c r="I60" s="42">
        <v>65.161414142269905</v>
      </c>
      <c r="J60" s="42">
        <v>210.38397269847997</v>
      </c>
    </row>
    <row r="61" spans="3:12" x14ac:dyDescent="0.2">
      <c r="C61" s="85" t="s">
        <v>29</v>
      </c>
      <c r="D61" s="43">
        <v>0.87300671884003123</v>
      </c>
      <c r="E61" s="43">
        <v>0.63988609289006604</v>
      </c>
      <c r="F61" s="43">
        <v>13.821477353119974</v>
      </c>
      <c r="G61" s="43">
        <v>5.1069164650099879</v>
      </c>
      <c r="H61" s="43">
        <v>3.1131800316899785</v>
      </c>
      <c r="I61" s="43">
        <v>7.1171456452699999</v>
      </c>
      <c r="J61" s="43">
        <v>2.2172465302499518</v>
      </c>
    </row>
    <row r="62" spans="3:12" x14ac:dyDescent="0.2">
      <c r="C62" s="84" t="s">
        <v>61</v>
      </c>
      <c r="D62" s="42">
        <v>161.63685426230586</v>
      </c>
      <c r="E62" s="42">
        <v>111.30284628406662</v>
      </c>
      <c r="F62" s="42">
        <v>1028.5478521519544</v>
      </c>
      <c r="G62" s="42">
        <v>721.12964465445111</v>
      </c>
      <c r="H62" s="42">
        <v>578.03233094720781</v>
      </c>
      <c r="I62" s="42">
        <v>507.44983108382439</v>
      </c>
      <c r="J62" s="42">
        <v>196.53508656607301</v>
      </c>
    </row>
    <row r="63" spans="3:12" x14ac:dyDescent="0.2">
      <c r="C63" s="85" t="s">
        <v>62</v>
      </c>
      <c r="D63" s="43">
        <v>0.65063167716999715</v>
      </c>
      <c r="E63" s="43">
        <v>0.58365737251000382</v>
      </c>
      <c r="F63" s="43">
        <v>3.458399593059994</v>
      </c>
      <c r="G63" s="43">
        <v>3.0906002801600039</v>
      </c>
      <c r="H63" s="43">
        <v>8.5951291413000064</v>
      </c>
      <c r="I63" s="43">
        <v>2.2117425421999926</v>
      </c>
      <c r="J63" s="43">
        <v>3.1903100197099974</v>
      </c>
    </row>
    <row r="64" spans="3:12" x14ac:dyDescent="0.2">
      <c r="C64" s="84" t="s">
        <v>63</v>
      </c>
      <c r="D64" s="42">
        <v>6.015429653962201</v>
      </c>
      <c r="E64" s="42">
        <v>5.1644295098303701</v>
      </c>
      <c r="F64" s="42">
        <v>11.711605003896693</v>
      </c>
      <c r="G64" s="42">
        <v>30.901040246048069</v>
      </c>
      <c r="H64" s="42">
        <v>497.06406469336798</v>
      </c>
      <c r="I64" s="42">
        <v>72.430184942822962</v>
      </c>
      <c r="J64" s="42">
        <v>296.50524444572511</v>
      </c>
    </row>
    <row r="65" spans="3:18" x14ac:dyDescent="0.2">
      <c r="C65" s="85" t="s">
        <v>64</v>
      </c>
      <c r="D65" s="43">
        <v>7.8928262700299996</v>
      </c>
      <c r="E65" s="43">
        <v>11.733430814660011</v>
      </c>
      <c r="F65" s="43">
        <v>74.043609795829994</v>
      </c>
      <c r="G65" s="43">
        <v>35.348734270530002</v>
      </c>
      <c r="H65" s="43">
        <v>18.009938349150019</v>
      </c>
      <c r="I65" s="43">
        <v>28.476371126530012</v>
      </c>
      <c r="J65" s="43">
        <v>22.149896333749979</v>
      </c>
    </row>
    <row r="66" spans="3:18" x14ac:dyDescent="0.2">
      <c r="C66" s="84" t="s">
        <v>65</v>
      </c>
      <c r="D66" s="42">
        <v>24.177868556880185</v>
      </c>
      <c r="E66" s="42">
        <v>40.42667223763965</v>
      </c>
      <c r="F66" s="42">
        <v>199.0366366010503</v>
      </c>
      <c r="G66" s="42">
        <v>44.276526247299444</v>
      </c>
      <c r="H66" s="42">
        <v>30.900101612556682</v>
      </c>
      <c r="I66" s="42">
        <v>75.793810629910695</v>
      </c>
      <c r="J66" s="42">
        <v>22.490534856099657</v>
      </c>
    </row>
    <row r="67" spans="3:18" x14ac:dyDescent="0.2">
      <c r="C67" s="85" t="s">
        <v>30</v>
      </c>
      <c r="D67" s="43">
        <v>298.53884320337067</v>
      </c>
      <c r="E67" s="43">
        <v>19189.798542749719</v>
      </c>
      <c r="F67" s="43">
        <v>1943.9718554064063</v>
      </c>
      <c r="G67" s="43">
        <v>757.95192969640414</v>
      </c>
      <c r="H67" s="43">
        <v>1324.9853705581108</v>
      </c>
      <c r="I67" s="43">
        <v>4640.5077676190285</v>
      </c>
      <c r="J67" s="43">
        <v>1695.862472154171</v>
      </c>
    </row>
    <row r="68" spans="3:18" x14ac:dyDescent="0.2">
      <c r="C68" s="84" t="s">
        <v>78</v>
      </c>
      <c r="D68" s="42">
        <v>0</v>
      </c>
      <c r="E68" s="42">
        <v>0</v>
      </c>
      <c r="F68" s="42">
        <v>0</v>
      </c>
      <c r="G68" s="42">
        <v>0</v>
      </c>
      <c r="H68" s="42">
        <v>28.038859747409958</v>
      </c>
      <c r="I68" s="42">
        <v>192.3948268284098</v>
      </c>
      <c r="J68" s="42">
        <v>16.646186114880038</v>
      </c>
    </row>
    <row r="69" spans="3:18" x14ac:dyDescent="0.2">
      <c r="C69" s="85" t="s">
        <v>66</v>
      </c>
      <c r="D69" s="43">
        <v>79.126187548739836</v>
      </c>
      <c r="E69" s="43">
        <v>88.931237428190798</v>
      </c>
      <c r="F69" s="43">
        <v>268.0930885595626</v>
      </c>
      <c r="G69" s="43">
        <v>68.831559083510001</v>
      </c>
      <c r="H69" s="43">
        <v>183.08379970686997</v>
      </c>
      <c r="I69" s="43">
        <v>140.55094590339013</v>
      </c>
      <c r="J69" s="43">
        <v>96.777797816439715</v>
      </c>
    </row>
    <row r="70" spans="3:18" x14ac:dyDescent="0.2">
      <c r="C70" s="84" t="s">
        <v>67</v>
      </c>
      <c r="D70" s="42">
        <v>15.239281117109982</v>
      </c>
      <c r="E70" s="42">
        <v>18.993101846949997</v>
      </c>
      <c r="F70" s="42">
        <v>36.53841487534001</v>
      </c>
      <c r="G70" s="42">
        <v>23.987889475969979</v>
      </c>
      <c r="H70" s="42">
        <v>17.530328721999979</v>
      </c>
      <c r="I70" s="42">
        <v>11.390472167530021</v>
      </c>
      <c r="J70" s="42">
        <v>14.230657476970009</v>
      </c>
    </row>
    <row r="71" spans="3:18" x14ac:dyDescent="0.2">
      <c r="C71" s="85" t="s">
        <v>31</v>
      </c>
      <c r="D71" s="43">
        <v>3.1047142695400112</v>
      </c>
      <c r="E71" s="43">
        <v>0.76658357636999597</v>
      </c>
      <c r="F71" s="43">
        <v>3.0140622498199861</v>
      </c>
      <c r="G71" s="43">
        <v>3.559030295570011</v>
      </c>
      <c r="H71" s="43">
        <v>9.2086656776799884</v>
      </c>
      <c r="I71" s="43">
        <v>4.2117921315099949</v>
      </c>
      <c r="J71" s="43">
        <v>3.4789785487899962</v>
      </c>
    </row>
    <row r="72" spans="3:18" x14ac:dyDescent="0.2">
      <c r="C72" s="84" t="s">
        <v>111</v>
      </c>
      <c r="D72" s="42">
        <v>15.570894973290251</v>
      </c>
      <c r="E72" s="42">
        <v>35.470764259949874</v>
      </c>
      <c r="F72" s="42">
        <v>49.586583988819712</v>
      </c>
      <c r="G72" s="42">
        <v>270.45745510645975</v>
      </c>
      <c r="H72" s="42">
        <v>109.64851568210725</v>
      </c>
      <c r="I72" s="42">
        <v>339.40807370933044</v>
      </c>
      <c r="J72" s="42">
        <v>80.730642741589691</v>
      </c>
      <c r="L72" s="95"/>
      <c r="M72" s="95"/>
      <c r="N72" s="95"/>
      <c r="O72" s="95"/>
      <c r="P72" s="95"/>
      <c r="Q72" s="95"/>
      <c r="R72" s="95"/>
    </row>
    <row r="73" spans="3:18" x14ac:dyDescent="0.2">
      <c r="C73" s="85" t="s">
        <v>112</v>
      </c>
      <c r="D73" s="43">
        <v>52.161220561160007</v>
      </c>
      <c r="E73" s="43">
        <v>91.632082559269747</v>
      </c>
      <c r="F73" s="43">
        <v>421.72047662158002</v>
      </c>
      <c r="G73" s="43">
        <v>312.62127381707933</v>
      </c>
      <c r="H73" s="43">
        <v>333.72062109028593</v>
      </c>
      <c r="I73" s="43">
        <v>263.67033117023084</v>
      </c>
      <c r="J73" s="43">
        <v>59.97918664592089</v>
      </c>
    </row>
    <row r="74" spans="3:18" x14ac:dyDescent="0.2">
      <c r="C74" s="84" t="s">
        <v>69</v>
      </c>
      <c r="D74" s="42">
        <v>55.330986551110186</v>
      </c>
      <c r="E74" s="42">
        <v>69.973202897240071</v>
      </c>
      <c r="F74" s="42">
        <v>110.95781756340034</v>
      </c>
      <c r="G74" s="42">
        <v>81.697900464259988</v>
      </c>
      <c r="H74" s="42">
        <v>62.442527549220358</v>
      </c>
      <c r="I74" s="42">
        <v>48.636667907409901</v>
      </c>
      <c r="J74" s="42">
        <v>61.881986699846038</v>
      </c>
    </row>
    <row r="75" spans="3:18" x14ac:dyDescent="0.2">
      <c r="C75" s="85" t="s">
        <v>33</v>
      </c>
      <c r="D75" s="43">
        <v>71.661321593080402</v>
      </c>
      <c r="E75" s="43">
        <v>297.78969278140994</v>
      </c>
      <c r="F75" s="43">
        <v>262.2906232535297</v>
      </c>
      <c r="G75" s="43">
        <v>176.70361733577056</v>
      </c>
      <c r="H75" s="43">
        <v>242.98856870942973</v>
      </c>
      <c r="I75" s="43">
        <v>324.33396381797047</v>
      </c>
      <c r="J75" s="43">
        <v>103.44314267977916</v>
      </c>
    </row>
    <row r="76" spans="3:18" x14ac:dyDescent="0.2">
      <c r="C76" s="84" t="s">
        <v>70</v>
      </c>
      <c r="D76" s="42">
        <v>9.0202022180699828</v>
      </c>
      <c r="E76" s="42">
        <v>39.885390862919962</v>
      </c>
      <c r="F76" s="42">
        <v>482.16583977735002</v>
      </c>
      <c r="G76" s="42">
        <v>120.27761268004008</v>
      </c>
      <c r="H76" s="42">
        <v>46.112855030049957</v>
      </c>
      <c r="I76" s="42">
        <v>49.463938103579949</v>
      </c>
      <c r="J76" s="42">
        <v>50.272754010369965</v>
      </c>
    </row>
    <row r="77" spans="3:18" x14ac:dyDescent="0.2">
      <c r="C77" s="85" t="s">
        <v>71</v>
      </c>
      <c r="D77" s="43">
        <v>22.168508970969924</v>
      </c>
      <c r="E77" s="43">
        <v>19.071639236080046</v>
      </c>
      <c r="F77" s="43">
        <v>30.048495580228519</v>
      </c>
      <c r="G77" s="43">
        <v>33.597692182400351</v>
      </c>
      <c r="H77" s="43">
        <v>43.912653388100807</v>
      </c>
      <c r="I77" s="43">
        <v>74.074795651460136</v>
      </c>
      <c r="J77" s="43">
        <v>37.98210053908997</v>
      </c>
    </row>
    <row r="78" spans="3:18" x14ac:dyDescent="0.2">
      <c r="C78" s="84" t="s">
        <v>34</v>
      </c>
      <c r="D78" s="42">
        <v>29.458785876903676</v>
      </c>
      <c r="E78" s="42">
        <v>46.905759279800805</v>
      </c>
      <c r="F78" s="42">
        <v>120.11641893933029</v>
      </c>
      <c r="G78" s="42">
        <v>56.058236937040419</v>
      </c>
      <c r="H78" s="42">
        <v>636.98007766744013</v>
      </c>
      <c r="I78" s="42">
        <v>137.88014692241904</v>
      </c>
      <c r="J78" s="42">
        <v>124.58488253357973</v>
      </c>
    </row>
    <row r="79" spans="3:18" x14ac:dyDescent="0.2">
      <c r="C79" s="85" t="s">
        <v>72</v>
      </c>
      <c r="D79" s="43">
        <v>62.705610975739773</v>
      </c>
      <c r="E79" s="43">
        <v>20.849264662499991</v>
      </c>
      <c r="F79" s="43">
        <v>80.323609084219925</v>
      </c>
      <c r="G79" s="43">
        <v>95.060054114199829</v>
      </c>
      <c r="H79" s="43">
        <v>176.66322595764996</v>
      </c>
      <c r="I79" s="43">
        <v>475.69049852535011</v>
      </c>
      <c r="J79" s="43">
        <v>133.48381808402019</v>
      </c>
    </row>
    <row r="80" spans="3:18" x14ac:dyDescent="0.2">
      <c r="C80" s="84" t="s">
        <v>35</v>
      </c>
      <c r="D80" s="42">
        <v>29.54402140106572</v>
      </c>
      <c r="E80" s="42">
        <v>69.868772468699603</v>
      </c>
      <c r="F80" s="42">
        <v>83.363421679749308</v>
      </c>
      <c r="G80" s="42">
        <v>34.087449511509476</v>
      </c>
      <c r="H80" s="42">
        <v>79.357247325000117</v>
      </c>
      <c r="I80" s="42">
        <v>62.968090799449783</v>
      </c>
      <c r="J80" s="42">
        <v>66.040131510769925</v>
      </c>
    </row>
    <row r="81" spans="2:18" x14ac:dyDescent="0.2">
      <c r="C81" s="85" t="s">
        <v>113</v>
      </c>
      <c r="D81" s="43">
        <v>52.278125054643169</v>
      </c>
      <c r="E81" s="43">
        <v>814.95078125424334</v>
      </c>
      <c r="F81" s="43">
        <v>159.98174708201987</v>
      </c>
      <c r="G81" s="43">
        <v>85.657478962522873</v>
      </c>
      <c r="H81" s="43">
        <v>491.41754630533978</v>
      </c>
      <c r="I81" s="43">
        <v>752.26192594447639</v>
      </c>
      <c r="J81" s="43">
        <v>625.21901497687213</v>
      </c>
      <c r="L81" s="95"/>
      <c r="M81" s="95"/>
      <c r="N81" s="95"/>
      <c r="O81" s="95"/>
      <c r="P81" s="95"/>
      <c r="Q81" s="95"/>
      <c r="R81" s="95"/>
    </row>
    <row r="82" spans="2:18" x14ac:dyDescent="0.2">
      <c r="C82" s="84" t="s">
        <v>68</v>
      </c>
      <c r="D82" s="42">
        <v>15.113226803470013</v>
      </c>
      <c r="E82" s="42">
        <v>7.4238319685399574</v>
      </c>
      <c r="F82" s="42">
        <v>9.561411873559905</v>
      </c>
      <c r="G82" s="42">
        <v>4.9851090148000026</v>
      </c>
      <c r="H82" s="42">
        <v>38.944483551349947</v>
      </c>
      <c r="I82" s="42">
        <v>8.5697578317699481</v>
      </c>
      <c r="J82" s="42">
        <v>3.7410839940901042</v>
      </c>
    </row>
    <row r="83" spans="2:18" x14ac:dyDescent="0.2">
      <c r="C83" s="85" t="s">
        <v>59</v>
      </c>
      <c r="D83" s="43">
        <v>21.612657191539938</v>
      </c>
      <c r="E83" s="43">
        <v>6.8890749896399939</v>
      </c>
      <c r="F83" s="43">
        <v>119.32330291692006</v>
      </c>
      <c r="G83" s="43">
        <v>140.61416076784008</v>
      </c>
      <c r="H83" s="43">
        <v>44.602001076570104</v>
      </c>
      <c r="I83" s="43">
        <v>36.608569278119944</v>
      </c>
      <c r="J83" s="43">
        <v>41.916988291259827</v>
      </c>
    </row>
    <row r="84" spans="2:18" x14ac:dyDescent="0.2">
      <c r="C84" s="84" t="s">
        <v>114</v>
      </c>
      <c r="D84" s="42">
        <v>131.48406477295794</v>
      </c>
      <c r="E84" s="42">
        <v>188.27928660386169</v>
      </c>
      <c r="F84" s="42">
        <v>413.61428919592072</v>
      </c>
      <c r="G84" s="42">
        <v>4574.5980281275588</v>
      </c>
      <c r="H84" s="42">
        <v>565.09699854940118</v>
      </c>
      <c r="I84" s="42">
        <v>3149.5955726453467</v>
      </c>
      <c r="J84" s="42">
        <v>136.08404595057073</v>
      </c>
    </row>
    <row r="85" spans="2:18" x14ac:dyDescent="0.2">
      <c r="C85" s="94" t="s">
        <v>36</v>
      </c>
      <c r="D85" s="93">
        <v>52.152278863950073</v>
      </c>
      <c r="E85" s="93">
        <v>61.669546496620114</v>
      </c>
      <c r="F85" s="93">
        <v>146.04220003540013</v>
      </c>
      <c r="G85" s="93">
        <v>121.53560388287997</v>
      </c>
      <c r="H85" s="93">
        <v>150.78662619257989</v>
      </c>
      <c r="I85" s="93">
        <v>135.77009790266015</v>
      </c>
      <c r="J85" s="93">
        <v>80.733733505310283</v>
      </c>
    </row>
    <row r="86" spans="2:18" x14ac:dyDescent="0.2">
      <c r="C86" s="84" t="s">
        <v>37</v>
      </c>
      <c r="D86" s="42">
        <v>3.0661193008400005</v>
      </c>
      <c r="E86" s="42">
        <v>30.659575065480112</v>
      </c>
      <c r="F86" s="42">
        <v>14.707573577110452</v>
      </c>
      <c r="G86" s="42">
        <v>4.372562944780384</v>
      </c>
      <c r="H86" s="42">
        <v>15.646177969560085</v>
      </c>
      <c r="I86" s="42">
        <v>14.710606677160285</v>
      </c>
      <c r="J86" s="42">
        <v>1.768235333179291</v>
      </c>
    </row>
    <row r="87" spans="2:18" x14ac:dyDescent="0.2">
      <c r="C87" s="79" t="s">
        <v>38</v>
      </c>
      <c r="D87" s="44">
        <f>+SUM(D56:D86)</f>
        <v>1275.9761356225699</v>
      </c>
      <c r="E87" s="44">
        <f t="shared" ref="E87:J87" si="1">+SUM(E56:E86)</f>
        <v>21412.516091001402</v>
      </c>
      <c r="F87" s="44">
        <f t="shared" si="1"/>
        <v>6224.4166206557211</v>
      </c>
      <c r="G87" s="44">
        <f t="shared" si="1"/>
        <v>7941.1206417517842</v>
      </c>
      <c r="H87" s="44">
        <f t="shared" si="1"/>
        <v>5962.3613125726379</v>
      </c>
      <c r="I87" s="44">
        <f t="shared" si="1"/>
        <v>11740.614013524082</v>
      </c>
      <c r="J87" s="44">
        <f t="shared" si="1"/>
        <v>4305.9293692681213</v>
      </c>
    </row>
    <row r="88" spans="2:18" x14ac:dyDescent="0.2">
      <c r="B88" s="1"/>
      <c r="C88" s="1" t="s">
        <v>24</v>
      </c>
      <c r="D88" s="98">
        <f>+D87-'C.4 PDA por Tipo-Cuen 2019-2025'!D17</f>
        <v>0</v>
      </c>
      <c r="E88" s="8">
        <f>+E87-'C.4 PDA por Tipo-Cuen 2019-2025'!E17</f>
        <v>0</v>
      </c>
      <c r="F88" s="98">
        <f>+F87-'C.4 PDA por Tipo-Cuen 2019-2025'!F17</f>
        <v>0</v>
      </c>
      <c r="G88" s="98">
        <f>+G87-'C.4 PDA por Tipo-Cuen 2019-2025'!G17</f>
        <v>0</v>
      </c>
      <c r="H88" s="97">
        <f>+H87-'C.4 PDA por Tipo-Cuen 2019-2025'!H17</f>
        <v>0</v>
      </c>
      <c r="I88" s="96">
        <f>+I87-'C.4 PDA por Tipo-Cuen 2019-2025'!I17</f>
        <v>0</v>
      </c>
      <c r="J88" s="98">
        <f>+J87-'C.4 PDA por Tipo-Cuen 2019-2025'!J17</f>
        <v>0</v>
      </c>
    </row>
    <row r="91" spans="2:18" ht="18" x14ac:dyDescent="0.2">
      <c r="C91" s="88"/>
      <c r="D91" s="123" t="s">
        <v>39</v>
      </c>
      <c r="E91" s="123"/>
      <c r="F91" s="123"/>
      <c r="G91" s="123"/>
      <c r="H91" s="123"/>
      <c r="I91" s="123"/>
      <c r="J91" s="123"/>
    </row>
    <row r="92" spans="2:18" ht="15" customHeight="1" x14ac:dyDescent="0.2">
      <c r="C92" s="133"/>
      <c r="D92" s="133"/>
      <c r="E92" s="133"/>
      <c r="F92" s="133"/>
      <c r="G92" s="133"/>
      <c r="H92" s="133"/>
      <c r="I92" s="133"/>
      <c r="J92" s="133"/>
    </row>
    <row r="93" spans="2:18" x14ac:dyDescent="0.2">
      <c r="C93" s="131" t="s">
        <v>26</v>
      </c>
      <c r="D93" s="128">
        <v>2019</v>
      </c>
      <c r="E93" s="128">
        <v>2020</v>
      </c>
      <c r="F93" s="128">
        <v>2021</v>
      </c>
      <c r="G93" s="128">
        <v>2022</v>
      </c>
      <c r="H93" s="128">
        <v>2023</v>
      </c>
      <c r="I93" s="128">
        <v>2024</v>
      </c>
      <c r="J93" s="128">
        <v>2025</v>
      </c>
    </row>
    <row r="94" spans="2:18" x14ac:dyDescent="0.2">
      <c r="C94" s="132"/>
      <c r="D94" s="129"/>
      <c r="E94" s="129"/>
      <c r="F94" s="129"/>
      <c r="G94" s="129"/>
      <c r="H94" s="129"/>
      <c r="I94" s="129"/>
      <c r="J94" s="129"/>
    </row>
    <row r="95" spans="2:18" x14ac:dyDescent="0.2">
      <c r="C95" s="84" t="s">
        <v>57</v>
      </c>
      <c r="D95" s="42">
        <v>68.923518092509994</v>
      </c>
      <c r="E95" s="42">
        <v>56.777799539300077</v>
      </c>
      <c r="F95" s="42">
        <v>113.38903725669047</v>
      </c>
      <c r="G95" s="42">
        <v>212.96660680741024</v>
      </c>
      <c r="H95" s="42">
        <v>347.56683276178046</v>
      </c>
      <c r="I95" s="42">
        <v>190.34418345712766</v>
      </c>
      <c r="J95" s="42">
        <v>203.48338277824951</v>
      </c>
    </row>
    <row r="96" spans="2:18" x14ac:dyDescent="0.2">
      <c r="C96" s="85" t="s">
        <v>27</v>
      </c>
      <c r="D96" s="43">
        <v>14.97051667656001</v>
      </c>
      <c r="E96" s="43">
        <v>18.651704280950014</v>
      </c>
      <c r="F96" s="43">
        <v>177.14567186527006</v>
      </c>
      <c r="G96" s="43">
        <v>158.39540029874013</v>
      </c>
      <c r="H96" s="43">
        <v>253.48790655480002</v>
      </c>
      <c r="I96" s="43">
        <v>35.456075089990009</v>
      </c>
      <c r="J96" s="43">
        <v>27.198877436960174</v>
      </c>
    </row>
    <row r="97" spans="3:10" x14ac:dyDescent="0.2">
      <c r="C97" s="84" t="s">
        <v>58</v>
      </c>
      <c r="D97" s="42">
        <v>0.12738643065006272</v>
      </c>
      <c r="E97" s="42">
        <v>2.2298343989200191</v>
      </c>
      <c r="F97" s="42">
        <v>3.2164555879000432</v>
      </c>
      <c r="G97" s="42">
        <v>0.21806490449006333</v>
      </c>
      <c r="H97" s="42">
        <v>5.7621793596699717</v>
      </c>
      <c r="I97" s="42">
        <v>6.1300936292799975</v>
      </c>
      <c r="J97" s="42">
        <v>5.2123046977999934</v>
      </c>
    </row>
    <row r="98" spans="3:10" x14ac:dyDescent="0.2">
      <c r="C98" s="85" t="s">
        <v>28</v>
      </c>
      <c r="D98" s="43">
        <v>6.8716086773699772</v>
      </c>
      <c r="E98" s="43">
        <v>14.86149568372997</v>
      </c>
      <c r="F98" s="43">
        <v>24.399849767110027</v>
      </c>
      <c r="G98" s="43">
        <v>23.146944720099896</v>
      </c>
      <c r="H98" s="43">
        <v>15.7286206141398</v>
      </c>
      <c r="I98" s="43">
        <v>17.125609585049972</v>
      </c>
      <c r="J98" s="43">
        <v>13.04125042024009</v>
      </c>
    </row>
    <row r="99" spans="3:10" x14ac:dyDescent="0.2">
      <c r="C99" s="84" t="s">
        <v>60</v>
      </c>
      <c r="D99" s="42">
        <v>4.9682083285400154</v>
      </c>
      <c r="E99" s="42">
        <v>1.0530150826199929</v>
      </c>
      <c r="F99" s="42">
        <v>2.5919009858700122</v>
      </c>
      <c r="G99" s="42">
        <v>28.997805636959981</v>
      </c>
      <c r="H99" s="42">
        <v>12.202779328570045</v>
      </c>
      <c r="I99" s="42">
        <v>2.7975672972099801</v>
      </c>
      <c r="J99" s="42">
        <v>1.2818395262399918</v>
      </c>
    </row>
    <row r="100" spans="3:10" x14ac:dyDescent="0.2">
      <c r="C100" s="85" t="s">
        <v>29</v>
      </c>
      <c r="D100" s="43">
        <v>1.4873949457599736</v>
      </c>
      <c r="E100" s="43">
        <v>0.48611343852002165</v>
      </c>
      <c r="F100" s="43">
        <v>5.173473966790084</v>
      </c>
      <c r="G100" s="43">
        <v>8.7406273832274906</v>
      </c>
      <c r="H100" s="43">
        <v>8.5733232586949839</v>
      </c>
      <c r="I100" s="43">
        <v>13.021679628949869</v>
      </c>
      <c r="J100" s="43">
        <v>2.9239253267300001</v>
      </c>
    </row>
    <row r="101" spans="3:10" x14ac:dyDescent="0.2">
      <c r="C101" s="84" t="s">
        <v>61</v>
      </c>
      <c r="D101" s="42">
        <v>4.7259188603500206</v>
      </c>
      <c r="E101" s="42">
        <v>10.750601900769652</v>
      </c>
      <c r="F101" s="42">
        <v>24.165203516769907</v>
      </c>
      <c r="G101" s="42">
        <v>86.344574420959816</v>
      </c>
      <c r="H101" s="42">
        <v>112.20374990088021</v>
      </c>
      <c r="I101" s="42">
        <v>214.56341374917929</v>
      </c>
      <c r="J101" s="42">
        <v>34.727531493849256</v>
      </c>
    </row>
    <row r="102" spans="3:10" x14ac:dyDescent="0.2">
      <c r="C102" s="85" t="s">
        <v>62</v>
      </c>
      <c r="D102" s="43">
        <v>17.776239618049942</v>
      </c>
      <c r="E102" s="43">
        <v>19.360156825249987</v>
      </c>
      <c r="F102" s="43">
        <v>31.019868845399969</v>
      </c>
      <c r="G102" s="43">
        <v>16.12609962595991</v>
      </c>
      <c r="H102" s="43">
        <v>241.51290487737981</v>
      </c>
      <c r="I102" s="43">
        <v>64.38125152360999</v>
      </c>
      <c r="J102" s="43">
        <v>3.7466888304699637</v>
      </c>
    </row>
    <row r="103" spans="3:10" x14ac:dyDescent="0.2">
      <c r="C103" s="84" t="s">
        <v>63</v>
      </c>
      <c r="D103" s="42">
        <v>3.2460270171700358</v>
      </c>
      <c r="E103" s="42">
        <v>5.3190437166294942</v>
      </c>
      <c r="F103" s="42">
        <v>5.3994966298196232</v>
      </c>
      <c r="G103" s="42">
        <v>6.1448008810511965</v>
      </c>
      <c r="H103" s="42">
        <v>19.854059833990505</v>
      </c>
      <c r="I103" s="42">
        <v>24.588077264140338</v>
      </c>
      <c r="J103" s="42">
        <v>22.88369805218008</v>
      </c>
    </row>
    <row r="104" spans="3:10" x14ac:dyDescent="0.2">
      <c r="C104" s="85" t="s">
        <v>64</v>
      </c>
      <c r="D104" s="43">
        <v>24.008809009660013</v>
      </c>
      <c r="E104" s="43">
        <v>73.54090167209003</v>
      </c>
      <c r="F104" s="43">
        <v>117.00659798385996</v>
      </c>
      <c r="G104" s="43">
        <v>106.82431322432998</v>
      </c>
      <c r="H104" s="43">
        <v>94.67391466078999</v>
      </c>
      <c r="I104" s="43">
        <v>43.003846510839992</v>
      </c>
      <c r="J104" s="43">
        <v>42.164166801330055</v>
      </c>
    </row>
    <row r="105" spans="3:10" x14ac:dyDescent="0.2">
      <c r="C105" s="84" t="s">
        <v>65</v>
      </c>
      <c r="D105" s="42">
        <v>1.3602271298600215</v>
      </c>
      <c r="E105" s="42">
        <v>3.2896811244299897</v>
      </c>
      <c r="F105" s="42">
        <v>8.192752016399993</v>
      </c>
      <c r="G105" s="42">
        <v>3.4485854350800196</v>
      </c>
      <c r="H105" s="42">
        <v>17.740858452459975</v>
      </c>
      <c r="I105" s="42">
        <v>4.6322221825900556</v>
      </c>
      <c r="J105" s="42">
        <v>1.7823219214800474</v>
      </c>
    </row>
    <row r="106" spans="3:10" x14ac:dyDescent="0.2">
      <c r="C106" s="85" t="s">
        <v>30</v>
      </c>
      <c r="D106" s="43">
        <v>623.05517758460019</v>
      </c>
      <c r="E106" s="43">
        <v>898.41253034310967</v>
      </c>
      <c r="F106" s="43">
        <v>609.58254557155988</v>
      </c>
      <c r="G106" s="43">
        <v>561.12420023051777</v>
      </c>
      <c r="H106" s="43">
        <v>3121.4656760743846</v>
      </c>
      <c r="I106" s="43">
        <v>281.0403803035432</v>
      </c>
      <c r="J106" s="43">
        <v>276.509298210255</v>
      </c>
    </row>
    <row r="107" spans="3:10" x14ac:dyDescent="0.2">
      <c r="C107" s="84" t="s">
        <v>78</v>
      </c>
      <c r="D107" s="42">
        <v>0</v>
      </c>
      <c r="E107" s="42">
        <v>0</v>
      </c>
      <c r="F107" s="42">
        <v>0</v>
      </c>
      <c r="G107" s="42">
        <v>0</v>
      </c>
      <c r="H107" s="42">
        <v>0</v>
      </c>
      <c r="I107" s="42">
        <v>90.737480680018052</v>
      </c>
      <c r="J107" s="42">
        <v>16.894858227833538</v>
      </c>
    </row>
    <row r="108" spans="3:10" x14ac:dyDescent="0.2">
      <c r="C108" s="85" t="s">
        <v>66</v>
      </c>
      <c r="D108" s="43">
        <v>70.387905907360619</v>
      </c>
      <c r="E108" s="43">
        <v>107.54656126848022</v>
      </c>
      <c r="F108" s="43">
        <v>478.59490174062921</v>
      </c>
      <c r="G108" s="43">
        <v>314.34848886833424</v>
      </c>
      <c r="H108" s="43">
        <v>1524.0646049691932</v>
      </c>
      <c r="I108" s="43">
        <v>289.11107323098804</v>
      </c>
      <c r="J108" s="43">
        <v>91.665444678730637</v>
      </c>
    </row>
    <row r="109" spans="3:10" x14ac:dyDescent="0.2">
      <c r="C109" s="84" t="s">
        <v>67</v>
      </c>
      <c r="D109" s="42">
        <v>11.048186218840044</v>
      </c>
      <c r="E109" s="42">
        <v>15.441050269880009</v>
      </c>
      <c r="F109" s="42">
        <v>148.00863923181004</v>
      </c>
      <c r="G109" s="42">
        <v>205.97651285268</v>
      </c>
      <c r="H109" s="42">
        <v>151.79671890507007</v>
      </c>
      <c r="I109" s="42">
        <v>58.191261852189882</v>
      </c>
      <c r="J109" s="42">
        <v>29.173618259449995</v>
      </c>
    </row>
    <row r="110" spans="3:10" x14ac:dyDescent="0.2">
      <c r="C110" s="85" t="s">
        <v>31</v>
      </c>
      <c r="D110" s="43">
        <v>6.7668646000029753E-4</v>
      </c>
      <c r="E110" s="43">
        <v>2.7662662400000926E-3</v>
      </c>
      <c r="F110" s="43">
        <v>0.21764301545999931</v>
      </c>
      <c r="G110" s="43">
        <v>0.99780890770999964</v>
      </c>
      <c r="H110" s="43">
        <v>0.41088960116000095</v>
      </c>
      <c r="I110" s="43">
        <v>1.1096203756799952</v>
      </c>
      <c r="J110" s="43">
        <v>1.3700466630005792E-2</v>
      </c>
    </row>
    <row r="111" spans="3:10" x14ac:dyDescent="0.2">
      <c r="C111" s="84" t="s">
        <v>111</v>
      </c>
      <c r="D111" s="42">
        <v>8.3117983525999932</v>
      </c>
      <c r="E111" s="42">
        <v>10.611287306099996</v>
      </c>
      <c r="F111" s="42">
        <v>19.38138932655005</v>
      </c>
      <c r="G111" s="42">
        <v>139.92184137738002</v>
      </c>
      <c r="H111" s="42">
        <v>36.876594326809936</v>
      </c>
      <c r="I111" s="42">
        <v>74.165148518889964</v>
      </c>
      <c r="J111" s="42">
        <v>5.9859907708100195</v>
      </c>
    </row>
    <row r="112" spans="3:10" x14ac:dyDescent="0.2">
      <c r="C112" s="85" t="s">
        <v>112</v>
      </c>
      <c r="D112" s="43">
        <v>52.236465474109991</v>
      </c>
      <c r="E112" s="43">
        <v>41.649191531470024</v>
      </c>
      <c r="F112" s="43">
        <v>55.980000253359947</v>
      </c>
      <c r="G112" s="43">
        <v>216.07852226097987</v>
      </c>
      <c r="H112" s="43">
        <v>82.48910692541989</v>
      </c>
      <c r="I112" s="43">
        <v>29.830898011889985</v>
      </c>
      <c r="J112" s="43">
        <v>85.812246906769929</v>
      </c>
    </row>
    <row r="113" spans="3:10" x14ac:dyDescent="0.2">
      <c r="C113" s="84" t="s">
        <v>69</v>
      </c>
      <c r="D113" s="42">
        <v>76.155652819110401</v>
      </c>
      <c r="E113" s="42">
        <v>52.695511330430691</v>
      </c>
      <c r="F113" s="42">
        <v>194.12721066639006</v>
      </c>
      <c r="G113" s="42">
        <v>361.1794969479397</v>
      </c>
      <c r="H113" s="42">
        <v>640.21416157028034</v>
      </c>
      <c r="I113" s="42">
        <v>236.99619955231992</v>
      </c>
      <c r="J113" s="42">
        <v>384.35852710697054</v>
      </c>
    </row>
    <row r="114" spans="3:10" x14ac:dyDescent="0.2">
      <c r="C114" s="85" t="s">
        <v>33</v>
      </c>
      <c r="D114" s="43">
        <v>10.06192331598001</v>
      </c>
      <c r="E114" s="43">
        <v>20.146567500390006</v>
      </c>
      <c r="F114" s="43">
        <v>53.184978055720023</v>
      </c>
      <c r="G114" s="43">
        <v>121.38052806025001</v>
      </c>
      <c r="H114" s="43">
        <v>61.321607967240084</v>
      </c>
      <c r="I114" s="43">
        <v>53.617544861180079</v>
      </c>
      <c r="J114" s="43">
        <v>19.413863246670019</v>
      </c>
    </row>
    <row r="115" spans="3:10" x14ac:dyDescent="0.2">
      <c r="C115" s="84" t="s">
        <v>70</v>
      </c>
      <c r="D115" s="42">
        <v>11.447128269480004</v>
      </c>
      <c r="E115" s="42">
        <v>5.3776645526599509</v>
      </c>
      <c r="F115" s="42">
        <v>46.769860984750039</v>
      </c>
      <c r="G115" s="42">
        <v>80.178927803490069</v>
      </c>
      <c r="H115" s="42">
        <v>97.960519537399932</v>
      </c>
      <c r="I115" s="42">
        <v>141.81292914239998</v>
      </c>
      <c r="J115" s="42">
        <v>25.300158239480197</v>
      </c>
    </row>
    <row r="116" spans="3:10" x14ac:dyDescent="0.2">
      <c r="C116" s="85" t="s">
        <v>71</v>
      </c>
      <c r="D116" s="43">
        <v>28.542452818400022</v>
      </c>
      <c r="E116" s="43">
        <v>32.611130331849836</v>
      </c>
      <c r="F116" s="43">
        <v>110.25768361906012</v>
      </c>
      <c r="G116" s="43">
        <v>81.39789335325986</v>
      </c>
      <c r="H116" s="43">
        <v>150.00392153487974</v>
      </c>
      <c r="I116" s="43">
        <v>118.09270482251998</v>
      </c>
      <c r="J116" s="43">
        <v>7.2334488305600644</v>
      </c>
    </row>
    <row r="117" spans="3:10" x14ac:dyDescent="0.2">
      <c r="C117" s="84" t="s">
        <v>34</v>
      </c>
      <c r="D117" s="42">
        <v>21.112319383369993</v>
      </c>
      <c r="E117" s="42">
        <v>13.978515328769959</v>
      </c>
      <c r="F117" s="42">
        <v>69.508780990920002</v>
      </c>
      <c r="G117" s="42">
        <v>91.103296510959979</v>
      </c>
      <c r="H117" s="42">
        <v>17.326362797520005</v>
      </c>
      <c r="I117" s="42">
        <v>143.33810593405008</v>
      </c>
      <c r="J117" s="42">
        <v>65.12254626010008</v>
      </c>
    </row>
    <row r="118" spans="3:10" x14ac:dyDescent="0.2">
      <c r="C118" s="85" t="s">
        <v>72</v>
      </c>
      <c r="D118" s="43">
        <v>4.0477725486600065</v>
      </c>
      <c r="E118" s="43">
        <v>1.1684148020000009</v>
      </c>
      <c r="F118" s="43">
        <v>9.2757020970700097</v>
      </c>
      <c r="G118" s="43">
        <v>8.5722791530099869</v>
      </c>
      <c r="H118" s="43">
        <v>8.7859187714300333</v>
      </c>
      <c r="I118" s="43">
        <v>43.994094521689988</v>
      </c>
      <c r="J118" s="43">
        <v>15.992996967400018</v>
      </c>
    </row>
    <row r="119" spans="3:10" x14ac:dyDescent="0.2">
      <c r="C119" s="84" t="s">
        <v>35</v>
      </c>
      <c r="D119" s="42">
        <v>0.8189886785399878</v>
      </c>
      <c r="E119" s="42">
        <v>1.6279198457400028</v>
      </c>
      <c r="F119" s="42">
        <v>13.575791007119989</v>
      </c>
      <c r="G119" s="42">
        <v>19.04535138956998</v>
      </c>
      <c r="H119" s="42">
        <v>18.249732423360001</v>
      </c>
      <c r="I119" s="42">
        <v>8.8788011437199827</v>
      </c>
      <c r="J119" s="42">
        <v>22.180428516830034</v>
      </c>
    </row>
    <row r="120" spans="3:10" x14ac:dyDescent="0.2">
      <c r="C120" s="85" t="s">
        <v>113</v>
      </c>
      <c r="D120" s="43">
        <v>31.585015593080129</v>
      </c>
      <c r="E120" s="43">
        <v>26.689760653159851</v>
      </c>
      <c r="F120" s="43">
        <v>50.676094070940053</v>
      </c>
      <c r="G120" s="43">
        <v>61.857244540989996</v>
      </c>
      <c r="H120" s="43">
        <v>86.013478378530408</v>
      </c>
      <c r="I120" s="43">
        <v>83.959290886820327</v>
      </c>
      <c r="J120" s="43">
        <v>16.241362948180267</v>
      </c>
    </row>
    <row r="121" spans="3:10" x14ac:dyDescent="0.2">
      <c r="C121" s="84" t="s">
        <v>68</v>
      </c>
      <c r="D121" s="42">
        <v>18.750524646159988</v>
      </c>
      <c r="E121" s="42">
        <v>8.4452407147100246</v>
      </c>
      <c r="F121" s="42">
        <v>17.63228880603998</v>
      </c>
      <c r="G121" s="42">
        <v>12.709893869239977</v>
      </c>
      <c r="H121" s="42">
        <v>15.755513886280028</v>
      </c>
      <c r="I121" s="42">
        <v>6.61289517698998</v>
      </c>
      <c r="J121" s="42">
        <v>2.1289938922100191</v>
      </c>
    </row>
    <row r="122" spans="3:10" x14ac:dyDescent="0.2">
      <c r="C122" s="85" t="s">
        <v>59</v>
      </c>
      <c r="D122" s="43">
        <v>91.420820286679827</v>
      </c>
      <c r="E122" s="43">
        <v>4.0023873329798789</v>
      </c>
      <c r="F122" s="43">
        <v>223.7212380998601</v>
      </c>
      <c r="G122" s="43">
        <v>186.12937350505968</v>
      </c>
      <c r="H122" s="43">
        <v>29.15207951685943</v>
      </c>
      <c r="I122" s="43">
        <v>182.13361253427001</v>
      </c>
      <c r="J122" s="43">
        <v>60.892660236959728</v>
      </c>
    </row>
    <row r="123" spans="3:10" x14ac:dyDescent="0.2">
      <c r="C123" s="84" t="s">
        <v>114</v>
      </c>
      <c r="D123" s="42">
        <v>76.47587141484837</v>
      </c>
      <c r="E123" s="42">
        <v>174.93027248256021</v>
      </c>
      <c r="F123" s="42">
        <v>122.73714732618919</v>
      </c>
      <c r="G123" s="42">
        <v>118.44005305799783</v>
      </c>
      <c r="H123" s="42">
        <v>123.60312400980183</v>
      </c>
      <c r="I123" s="42">
        <v>156.47499245368272</v>
      </c>
      <c r="J123" s="42">
        <v>315.60215802498078</v>
      </c>
    </row>
    <row r="124" spans="3:10" x14ac:dyDescent="0.2">
      <c r="C124" s="85" t="s">
        <v>36</v>
      </c>
      <c r="D124" s="93">
        <v>80.518450901628967</v>
      </c>
      <c r="E124" s="93">
        <v>113.1539161344399</v>
      </c>
      <c r="F124" s="93">
        <v>347.17541741408058</v>
      </c>
      <c r="G124" s="93">
        <v>423.64455371891017</v>
      </c>
      <c r="H124" s="93">
        <v>954.57668746439413</v>
      </c>
      <c r="I124" s="93">
        <v>472.27114279461603</v>
      </c>
      <c r="J124" s="93">
        <v>238.91018832149894</v>
      </c>
    </row>
    <row r="125" spans="3:10" x14ac:dyDescent="0.2">
      <c r="C125" s="84" t="s">
        <v>37</v>
      </c>
      <c r="D125" s="42">
        <v>31.603391781120308</v>
      </c>
      <c r="E125" s="42">
        <v>14.98077023165024</v>
      </c>
      <c r="F125" s="42">
        <v>12.241486321490356</v>
      </c>
      <c r="G125" s="42">
        <v>64.760957234129364</v>
      </c>
      <c r="H125" s="42">
        <v>83.032768450749245</v>
      </c>
      <c r="I125" s="42">
        <v>48.303761012700306</v>
      </c>
      <c r="J125" s="42">
        <v>11.228889899059595</v>
      </c>
    </row>
    <row r="126" spans="3:10" x14ac:dyDescent="0.2">
      <c r="C126" s="79" t="s">
        <v>38</v>
      </c>
      <c r="D126" s="44">
        <f>+SUM(D95:D125)</f>
        <v>1396.0463774675093</v>
      </c>
      <c r="E126" s="44">
        <f t="shared" ref="E126:J126" si="2">+SUM(E95:E125)</f>
        <v>1749.7918058898297</v>
      </c>
      <c r="F126" s="44">
        <f t="shared" si="2"/>
        <v>3094.3491070208806</v>
      </c>
      <c r="G126" s="44">
        <f t="shared" si="2"/>
        <v>3720.2010469807169</v>
      </c>
      <c r="H126" s="44">
        <f t="shared" si="2"/>
        <v>8332.4065967139177</v>
      </c>
      <c r="I126" s="44">
        <f t="shared" si="2"/>
        <v>3136.7159577281254</v>
      </c>
      <c r="J126" s="44">
        <f t="shared" si="2"/>
        <v>2049.1073672969083</v>
      </c>
    </row>
    <row r="127" spans="3:10" x14ac:dyDescent="0.2">
      <c r="C127" s="1" t="s">
        <v>24</v>
      </c>
      <c r="D127" s="8">
        <f>+D126-'C.4 PDA por Tipo-Cuen 2019-2025'!D35</f>
        <v>0</v>
      </c>
      <c r="E127" s="8">
        <f>+E126-'C.4 PDA por Tipo-Cuen 2019-2025'!E35</f>
        <v>0</v>
      </c>
      <c r="F127" s="8">
        <f>+F126-'C.4 PDA por Tipo-Cuen 2019-2025'!F35</f>
        <v>0</v>
      </c>
      <c r="G127" s="97">
        <f>+G126-'C.4 PDA por Tipo-Cuen 2019-2025'!G35</f>
        <v>0</v>
      </c>
      <c r="H127" s="97">
        <f>+H126-'C.4 PDA por Tipo-Cuen 2019-2025'!H35</f>
        <v>0</v>
      </c>
      <c r="I127" s="98">
        <f>+I126-'C.4 PDA por Tipo-Cuen 2019-2025'!I35</f>
        <v>0</v>
      </c>
      <c r="J127" s="97">
        <f>+J126-'C.4 PDA por Tipo-Cuen 2019-2025'!J35</f>
        <v>0</v>
      </c>
    </row>
    <row r="136" spans="4:6" ht="11.25" hidden="1" customHeight="1" x14ac:dyDescent="0.2"/>
    <row r="137" spans="4:6" ht="11.25" hidden="1" customHeight="1" x14ac:dyDescent="0.2">
      <c r="D137" s="6"/>
      <c r="E137" s="6"/>
      <c r="F137" s="6"/>
    </row>
    <row r="138" spans="4:6" ht="11.25" hidden="1" customHeight="1" x14ac:dyDescent="0.2">
      <c r="D138" s="6"/>
      <c r="E138" s="6"/>
      <c r="F138" s="6"/>
    </row>
    <row r="139" spans="4:6" ht="11.25" hidden="1" customHeight="1" x14ac:dyDescent="0.2">
      <c r="D139" s="6"/>
      <c r="E139" s="6"/>
      <c r="F139" s="6"/>
    </row>
    <row r="140" spans="4:6" ht="11.25" hidden="1" customHeight="1" x14ac:dyDescent="0.2">
      <c r="D140" s="6"/>
      <c r="E140" s="6"/>
      <c r="F140" s="6"/>
    </row>
    <row r="141" spans="4:6" ht="11.25" hidden="1" customHeight="1" x14ac:dyDescent="0.2">
      <c r="D141" s="6"/>
      <c r="E141" s="6"/>
      <c r="F141" s="6"/>
    </row>
    <row r="142" spans="4:6" ht="11.25" hidden="1" customHeight="1" x14ac:dyDescent="0.2">
      <c r="D142" s="6"/>
      <c r="E142" s="6"/>
      <c r="F142" s="6"/>
    </row>
    <row r="143" spans="4:6" ht="11.25" hidden="1" customHeight="1" x14ac:dyDescent="0.2">
      <c r="D143" s="6"/>
      <c r="E143" s="6"/>
      <c r="F143" s="6"/>
    </row>
    <row r="144" spans="4:6" ht="11.25" hidden="1" customHeight="1" x14ac:dyDescent="0.2">
      <c r="D144" s="6"/>
      <c r="E144" s="6"/>
      <c r="F144" s="6"/>
    </row>
    <row r="145" spans="4:6" ht="11.25" hidden="1" customHeight="1" x14ac:dyDescent="0.2">
      <c r="D145" s="6"/>
      <c r="E145" s="6"/>
      <c r="F145" s="6"/>
    </row>
    <row r="146" spans="4:6" ht="11.25" hidden="1" customHeight="1" x14ac:dyDescent="0.2">
      <c r="D146" s="6"/>
      <c r="E146" s="6"/>
      <c r="F146" s="6"/>
    </row>
    <row r="147" spans="4:6" ht="11.25" hidden="1" customHeight="1" x14ac:dyDescent="0.2">
      <c r="D147" s="6"/>
      <c r="E147" s="6"/>
      <c r="F147" s="6"/>
    </row>
    <row r="148" spans="4:6" ht="11.25" hidden="1" customHeight="1" x14ac:dyDescent="0.2">
      <c r="D148" s="6"/>
      <c r="E148" s="6"/>
      <c r="F148" s="6"/>
    </row>
    <row r="149" spans="4:6" ht="11.25" hidden="1" customHeight="1" x14ac:dyDescent="0.2">
      <c r="D149" s="6"/>
      <c r="E149" s="6"/>
      <c r="F149" s="6"/>
    </row>
    <row r="150" spans="4:6" ht="11.25" hidden="1" customHeight="1" x14ac:dyDescent="0.2">
      <c r="D150" s="6"/>
      <c r="E150" s="6"/>
      <c r="F150" s="6"/>
    </row>
    <row r="151" spans="4:6" ht="11.25" hidden="1" customHeight="1" x14ac:dyDescent="0.2">
      <c r="D151" s="6"/>
      <c r="E151" s="6"/>
      <c r="F151" s="6"/>
    </row>
    <row r="152" spans="4:6" ht="11.25" hidden="1" customHeight="1" x14ac:dyDescent="0.2">
      <c r="D152" s="6"/>
      <c r="E152" s="6"/>
      <c r="F152" s="6"/>
    </row>
    <row r="153" spans="4:6" ht="11.25" hidden="1" customHeight="1" x14ac:dyDescent="0.2">
      <c r="D153" s="6"/>
      <c r="E153" s="6"/>
      <c r="F153" s="6"/>
    </row>
    <row r="154" spans="4:6" ht="11.25" hidden="1" customHeight="1" x14ac:dyDescent="0.2">
      <c r="D154" s="6"/>
      <c r="E154" s="6"/>
      <c r="F154" s="6"/>
    </row>
    <row r="155" spans="4:6" ht="11.25" hidden="1" customHeight="1" x14ac:dyDescent="0.2">
      <c r="D155" s="6"/>
      <c r="E155" s="6"/>
      <c r="F155" s="6"/>
    </row>
    <row r="156" spans="4:6" ht="11.25" hidden="1" customHeight="1" x14ac:dyDescent="0.2">
      <c r="D156" s="6"/>
      <c r="E156" s="6"/>
      <c r="F156" s="6"/>
    </row>
    <row r="157" spans="4:6" ht="11.25" hidden="1" customHeight="1" x14ac:dyDescent="0.2">
      <c r="D157" s="6"/>
      <c r="E157" s="6"/>
      <c r="F157" s="6"/>
    </row>
    <row r="158" spans="4:6" ht="11.25" hidden="1" customHeight="1" x14ac:dyDescent="0.2">
      <c r="D158" s="6"/>
      <c r="E158" s="6"/>
      <c r="F158" s="6"/>
    </row>
    <row r="159" spans="4:6" ht="11.25" hidden="1" customHeight="1" x14ac:dyDescent="0.2">
      <c r="D159" s="6"/>
      <c r="E159" s="6"/>
      <c r="F159" s="6"/>
    </row>
    <row r="160" spans="4:6" ht="11.25" hidden="1" customHeight="1" x14ac:dyDescent="0.2">
      <c r="D160" s="6"/>
      <c r="E160" s="6"/>
      <c r="F160" s="6"/>
    </row>
    <row r="161" spans="4:6" ht="11.25" hidden="1" customHeight="1" x14ac:dyDescent="0.2">
      <c r="D161" s="6"/>
      <c r="E161" s="6"/>
      <c r="F161" s="6"/>
    </row>
    <row r="162" spans="4:6" ht="11.25" hidden="1" customHeight="1" x14ac:dyDescent="0.2">
      <c r="D162" s="6"/>
      <c r="E162" s="6"/>
      <c r="F162" s="6"/>
    </row>
    <row r="163" spans="4:6" ht="11.25" hidden="1" customHeight="1" x14ac:dyDescent="0.2">
      <c r="D163" s="6"/>
      <c r="E163" s="6"/>
      <c r="F163" s="6"/>
    </row>
    <row r="164" spans="4:6" ht="11.25" hidden="1" customHeight="1" x14ac:dyDescent="0.2">
      <c r="D164" s="6"/>
      <c r="E164" s="6"/>
      <c r="F164" s="6"/>
    </row>
    <row r="165" spans="4:6" ht="11.25" hidden="1" customHeight="1" x14ac:dyDescent="0.2">
      <c r="D165" s="6"/>
      <c r="E165" s="6"/>
      <c r="F165" s="6"/>
    </row>
    <row r="166" spans="4:6" ht="11.25" hidden="1" customHeight="1" x14ac:dyDescent="0.2">
      <c r="D166" s="6"/>
      <c r="E166" s="6"/>
      <c r="F166" s="6"/>
    </row>
    <row r="167" spans="4:6" ht="11.25" hidden="1" customHeight="1" x14ac:dyDescent="0.2">
      <c r="D167" s="6"/>
      <c r="E167" s="6"/>
      <c r="F167" s="6"/>
    </row>
    <row r="168" spans="4:6" ht="11.25" hidden="1" customHeight="1" x14ac:dyDescent="0.2">
      <c r="D168" s="6"/>
      <c r="E168" s="6"/>
      <c r="F168" s="6"/>
    </row>
    <row r="169" spans="4:6" ht="11.25" hidden="1" customHeight="1" x14ac:dyDescent="0.2">
      <c r="D169" s="6"/>
      <c r="E169" s="6"/>
      <c r="F169" s="6"/>
    </row>
    <row r="170" spans="4:6" ht="11.25" hidden="1" customHeight="1" x14ac:dyDescent="0.2">
      <c r="D170" s="6"/>
      <c r="E170" s="6"/>
      <c r="F170" s="6"/>
    </row>
    <row r="171" spans="4:6" ht="11.25" hidden="1" customHeight="1" x14ac:dyDescent="0.2">
      <c r="D171" s="6"/>
      <c r="E171" s="6"/>
      <c r="F171" s="6"/>
    </row>
    <row r="172" spans="4:6" ht="11.25" hidden="1" customHeight="1" x14ac:dyDescent="0.2">
      <c r="D172" s="6"/>
      <c r="E172" s="6"/>
      <c r="F172" s="6"/>
    </row>
    <row r="173" spans="4:6" ht="11.25" hidden="1" customHeight="1" x14ac:dyDescent="0.2">
      <c r="D173" s="6"/>
      <c r="E173" s="6"/>
      <c r="F173" s="6"/>
    </row>
    <row r="174" spans="4:6" ht="11.25" hidden="1" customHeight="1" x14ac:dyDescent="0.2">
      <c r="D174" s="6"/>
      <c r="E174" s="6"/>
      <c r="F174" s="6"/>
    </row>
    <row r="175" spans="4:6" ht="11.25" hidden="1" customHeight="1" x14ac:dyDescent="0.2">
      <c r="D175" s="6"/>
      <c r="E175" s="6"/>
      <c r="F175" s="6"/>
    </row>
    <row r="176" spans="4:6" ht="11.25" hidden="1" customHeight="1" x14ac:dyDescent="0.2">
      <c r="D176" s="6"/>
      <c r="E176" s="6"/>
      <c r="F176" s="6"/>
    </row>
    <row r="177" spans="4:6" ht="11.25" hidden="1" customHeight="1" x14ac:dyDescent="0.2">
      <c r="D177" s="6"/>
      <c r="E177" s="6"/>
      <c r="F177" s="6"/>
    </row>
    <row r="178" spans="4:6" ht="11.25" hidden="1" customHeight="1" x14ac:dyDescent="0.2">
      <c r="D178" s="6"/>
      <c r="E178" s="6"/>
      <c r="F178" s="6"/>
    </row>
    <row r="179" spans="4:6" ht="11.25" hidden="1" customHeight="1" x14ac:dyDescent="0.2">
      <c r="D179" s="6"/>
      <c r="E179" s="6"/>
      <c r="F179" s="6"/>
    </row>
    <row r="180" spans="4:6" ht="11.25" hidden="1" customHeight="1" x14ac:dyDescent="0.2">
      <c r="D180" s="6"/>
      <c r="E180" s="6"/>
      <c r="F180" s="6"/>
    </row>
    <row r="181" spans="4:6" ht="11.25" hidden="1" customHeight="1" x14ac:dyDescent="0.2">
      <c r="D181" s="6"/>
      <c r="E181" s="6"/>
      <c r="F181" s="6"/>
    </row>
    <row r="182" spans="4:6" ht="11.25" hidden="1" customHeight="1" x14ac:dyDescent="0.2">
      <c r="D182" s="6"/>
      <c r="E182" s="6"/>
      <c r="F182" s="6"/>
    </row>
    <row r="183" spans="4:6" ht="11.25" hidden="1" customHeight="1" x14ac:dyDescent="0.2">
      <c r="D183" s="6"/>
      <c r="E183" s="6"/>
      <c r="F183" s="6"/>
    </row>
    <row r="184" spans="4:6" ht="11.25" hidden="1" customHeight="1" x14ac:dyDescent="0.2">
      <c r="D184" s="6"/>
      <c r="E184" s="6"/>
      <c r="F184" s="6"/>
    </row>
    <row r="185" spans="4:6" ht="11.25" hidden="1" customHeight="1" x14ac:dyDescent="0.2">
      <c r="D185" s="6"/>
      <c r="E185" s="6"/>
      <c r="F185" s="6"/>
    </row>
    <row r="186" spans="4:6" ht="11.25" hidden="1" customHeight="1" x14ac:dyDescent="0.2">
      <c r="D186" s="6"/>
      <c r="E186" s="6"/>
      <c r="F186" s="6"/>
    </row>
    <row r="187" spans="4:6" ht="11.25" hidden="1" customHeight="1" x14ac:dyDescent="0.2">
      <c r="D187" s="6"/>
      <c r="E187" s="6"/>
      <c r="F187" s="6"/>
    </row>
    <row r="188" spans="4:6" ht="11.25" hidden="1" customHeight="1" x14ac:dyDescent="0.2"/>
    <row r="189" spans="4:6" ht="11.25" hidden="1" customHeight="1" x14ac:dyDescent="0.2"/>
    <row r="190" spans="4:6" ht="11.25" hidden="1" customHeight="1" x14ac:dyDescent="0.2"/>
    <row r="191" spans="4:6" ht="11.25" hidden="1" customHeight="1" x14ac:dyDescent="0.2"/>
    <row r="192" spans="4:6" ht="11.25" hidden="1" customHeight="1" x14ac:dyDescent="0.2">
      <c r="D192" s="7"/>
      <c r="E192" s="7"/>
      <c r="F192" s="7"/>
    </row>
    <row r="193" spans="4:6" ht="11.25" hidden="1" customHeight="1" x14ac:dyDescent="0.2">
      <c r="D193" s="7"/>
      <c r="E193" s="7"/>
      <c r="F193" s="7"/>
    </row>
    <row r="194" spans="4:6" ht="11.25" hidden="1" customHeight="1" x14ac:dyDescent="0.2">
      <c r="D194" s="7"/>
      <c r="E194" s="7"/>
      <c r="F194" s="7"/>
    </row>
    <row r="195" spans="4:6" ht="11.25" hidden="1" customHeight="1" x14ac:dyDescent="0.2">
      <c r="D195" s="7"/>
      <c r="E195" s="7"/>
      <c r="F195" s="7"/>
    </row>
    <row r="196" spans="4:6" ht="11.25" hidden="1" customHeight="1" x14ac:dyDescent="0.2">
      <c r="D196" s="7"/>
      <c r="E196" s="7"/>
      <c r="F196" s="7"/>
    </row>
    <row r="197" spans="4:6" ht="11.25" hidden="1" customHeight="1" x14ac:dyDescent="0.2">
      <c r="D197" s="7"/>
      <c r="E197" s="7"/>
      <c r="F197" s="7"/>
    </row>
    <row r="198" spans="4:6" ht="11.25" hidden="1" customHeight="1" x14ac:dyDescent="0.2">
      <c r="D198" s="7"/>
      <c r="E198" s="7"/>
      <c r="F198" s="7"/>
    </row>
    <row r="199" spans="4:6" ht="11.25" hidden="1" customHeight="1" x14ac:dyDescent="0.2">
      <c r="D199" s="7"/>
      <c r="E199" s="7"/>
      <c r="F199" s="7"/>
    </row>
    <row r="200" spans="4:6" ht="11.25" hidden="1" customHeight="1" x14ac:dyDescent="0.2">
      <c r="D200" s="7"/>
      <c r="E200" s="7"/>
      <c r="F200" s="7"/>
    </row>
    <row r="201" spans="4:6" ht="11.25" hidden="1" customHeight="1" x14ac:dyDescent="0.2">
      <c r="D201" s="7"/>
      <c r="E201" s="7"/>
      <c r="F201" s="7"/>
    </row>
    <row r="202" spans="4:6" ht="11.25" hidden="1" customHeight="1" x14ac:dyDescent="0.2">
      <c r="D202" s="7"/>
      <c r="E202" s="7"/>
      <c r="F202" s="7"/>
    </row>
    <row r="203" spans="4:6" ht="11.25" hidden="1" customHeight="1" x14ac:dyDescent="0.2">
      <c r="D203" s="7"/>
      <c r="E203" s="7"/>
      <c r="F203" s="7"/>
    </row>
    <row r="204" spans="4:6" ht="11.25" hidden="1" customHeight="1" x14ac:dyDescent="0.2">
      <c r="D204" s="7"/>
      <c r="E204" s="7"/>
      <c r="F204" s="7"/>
    </row>
    <row r="205" spans="4:6" ht="11.25" hidden="1" customHeight="1" x14ac:dyDescent="0.2">
      <c r="D205" s="7"/>
      <c r="E205" s="7"/>
      <c r="F205" s="7"/>
    </row>
    <row r="206" spans="4:6" ht="11.25" hidden="1" customHeight="1" x14ac:dyDescent="0.2">
      <c r="D206" s="7"/>
      <c r="E206" s="7"/>
      <c r="F206" s="7"/>
    </row>
    <row r="207" spans="4:6" ht="11.25" hidden="1" customHeight="1" x14ac:dyDescent="0.2">
      <c r="D207" s="7"/>
      <c r="E207" s="7"/>
      <c r="F207" s="7"/>
    </row>
    <row r="208" spans="4:6" ht="11.25" hidden="1" customHeight="1" x14ac:dyDescent="0.2">
      <c r="D208" s="7"/>
      <c r="E208" s="7"/>
      <c r="F208" s="7"/>
    </row>
    <row r="209" spans="4:6" ht="11.25" hidden="1" customHeight="1" x14ac:dyDescent="0.2">
      <c r="D209" s="7"/>
      <c r="E209" s="7"/>
      <c r="F209" s="7"/>
    </row>
    <row r="210" spans="4:6" ht="11.25" hidden="1" customHeight="1" x14ac:dyDescent="0.2">
      <c r="D210" s="7"/>
      <c r="E210" s="7"/>
      <c r="F210" s="7"/>
    </row>
    <row r="211" spans="4:6" ht="11.25" hidden="1" customHeight="1" x14ac:dyDescent="0.2">
      <c r="D211" s="7"/>
      <c r="E211" s="7"/>
      <c r="F211" s="7"/>
    </row>
    <row r="212" spans="4:6" ht="11.25" hidden="1" customHeight="1" x14ac:dyDescent="0.2">
      <c r="D212" s="7"/>
      <c r="E212" s="7"/>
      <c r="F212" s="7"/>
    </row>
    <row r="213" spans="4:6" ht="11.25" hidden="1" customHeight="1" x14ac:dyDescent="0.2">
      <c r="D213" s="7"/>
      <c r="E213" s="7"/>
      <c r="F213" s="7"/>
    </row>
    <row r="214" spans="4:6" ht="11.25" hidden="1" customHeight="1" x14ac:dyDescent="0.2">
      <c r="D214" s="7"/>
      <c r="E214" s="7"/>
      <c r="F214" s="7"/>
    </row>
    <row r="215" spans="4:6" ht="11.25" hidden="1" customHeight="1" x14ac:dyDescent="0.2">
      <c r="D215" s="7"/>
      <c r="E215" s="7"/>
      <c r="F215" s="7"/>
    </row>
    <row r="216" spans="4:6" ht="11.25" hidden="1" customHeight="1" x14ac:dyDescent="0.2">
      <c r="D216" s="7"/>
      <c r="E216" s="7"/>
      <c r="F216" s="7"/>
    </row>
    <row r="217" spans="4:6" ht="11.25" hidden="1" customHeight="1" x14ac:dyDescent="0.2">
      <c r="D217" s="7"/>
      <c r="E217" s="7"/>
      <c r="F217" s="7"/>
    </row>
    <row r="218" spans="4:6" ht="11.25" hidden="1" customHeight="1" x14ac:dyDescent="0.2">
      <c r="D218" s="7"/>
      <c r="E218" s="7"/>
      <c r="F218" s="7"/>
    </row>
    <row r="219" spans="4:6" ht="11.25" hidden="1" customHeight="1" x14ac:dyDescent="0.2">
      <c r="D219" s="7"/>
      <c r="E219" s="7"/>
      <c r="F219" s="7"/>
    </row>
    <row r="220" spans="4:6" ht="11.25" hidden="1" customHeight="1" x14ac:dyDescent="0.2">
      <c r="D220" s="7"/>
      <c r="E220" s="7"/>
      <c r="F220" s="7"/>
    </row>
    <row r="221" spans="4:6" ht="11.25" hidden="1" customHeight="1" x14ac:dyDescent="0.2">
      <c r="D221" s="7"/>
      <c r="E221" s="7"/>
      <c r="F221" s="7"/>
    </row>
    <row r="222" spans="4:6" ht="11.25" hidden="1" customHeight="1" x14ac:dyDescent="0.2">
      <c r="D222" s="7"/>
      <c r="E222" s="7"/>
      <c r="F222" s="7"/>
    </row>
    <row r="223" spans="4:6" ht="11.25" hidden="1" customHeight="1" x14ac:dyDescent="0.2">
      <c r="D223" s="7"/>
      <c r="E223" s="7"/>
      <c r="F223" s="7"/>
    </row>
    <row r="224" spans="4:6" ht="11.25" hidden="1" customHeight="1" x14ac:dyDescent="0.2"/>
    <row r="225" spans="4:6" ht="11.25" hidden="1" customHeight="1" x14ac:dyDescent="0.2">
      <c r="D225" s="7"/>
      <c r="E225" s="7"/>
      <c r="F225" s="7"/>
    </row>
    <row r="226" spans="4:6" ht="11.25" hidden="1" customHeight="1" x14ac:dyDescent="0.2">
      <c r="D226" s="7"/>
      <c r="E226" s="7"/>
      <c r="F226" s="7"/>
    </row>
    <row r="227" spans="4:6" ht="11.25" hidden="1" customHeight="1" x14ac:dyDescent="0.2">
      <c r="D227" s="7"/>
      <c r="E227" s="7"/>
      <c r="F227" s="7"/>
    </row>
    <row r="228" spans="4:6" ht="11.25" hidden="1" customHeight="1" x14ac:dyDescent="0.2">
      <c r="D228" s="7"/>
      <c r="E228" s="7"/>
      <c r="F228" s="7"/>
    </row>
    <row r="229" spans="4:6" ht="11.25" hidden="1" customHeight="1" x14ac:dyDescent="0.2">
      <c r="D229" s="7"/>
      <c r="E229" s="7"/>
      <c r="F229" s="7"/>
    </row>
    <row r="230" spans="4:6" ht="11.25" hidden="1" customHeight="1" x14ac:dyDescent="0.2">
      <c r="D230" s="7"/>
      <c r="E230" s="7"/>
      <c r="F230" s="7"/>
    </row>
    <row r="231" spans="4:6" ht="11.25" hidden="1" customHeight="1" x14ac:dyDescent="0.2">
      <c r="D231" s="7"/>
      <c r="E231" s="7"/>
      <c r="F231" s="7"/>
    </row>
    <row r="232" spans="4:6" ht="11.25" hidden="1" customHeight="1" x14ac:dyDescent="0.2">
      <c r="D232" s="7"/>
      <c r="E232" s="7"/>
      <c r="F232" s="7"/>
    </row>
    <row r="233" spans="4:6" ht="11.25" hidden="1" customHeight="1" x14ac:dyDescent="0.2">
      <c r="D233" s="7"/>
      <c r="E233" s="7"/>
      <c r="F233" s="7"/>
    </row>
    <row r="234" spans="4:6" ht="11.25" hidden="1" customHeight="1" x14ac:dyDescent="0.2">
      <c r="D234" s="7"/>
      <c r="E234" s="7"/>
      <c r="F234" s="7"/>
    </row>
    <row r="235" spans="4:6" ht="11.25" hidden="1" customHeight="1" x14ac:dyDescent="0.2">
      <c r="D235" s="7"/>
      <c r="E235" s="7"/>
      <c r="F235" s="7"/>
    </row>
    <row r="236" spans="4:6" ht="11.25" hidden="1" customHeight="1" x14ac:dyDescent="0.2">
      <c r="D236" s="7"/>
      <c r="E236" s="7"/>
      <c r="F236" s="7"/>
    </row>
    <row r="237" spans="4:6" ht="11.25" hidden="1" customHeight="1" x14ac:dyDescent="0.2">
      <c r="D237" s="7"/>
      <c r="E237" s="7"/>
      <c r="F237" s="7"/>
    </row>
    <row r="238" spans="4:6" ht="11.25" hidden="1" customHeight="1" x14ac:dyDescent="0.2">
      <c r="D238" s="7"/>
      <c r="E238" s="7"/>
      <c r="F238" s="7"/>
    </row>
    <row r="239" spans="4:6" ht="11.25" hidden="1" customHeight="1" x14ac:dyDescent="0.2">
      <c r="D239" s="7"/>
      <c r="E239" s="7"/>
      <c r="F239" s="7"/>
    </row>
    <row r="240" spans="4:6" ht="11.25" hidden="1" customHeight="1" x14ac:dyDescent="0.2">
      <c r="D240" s="7"/>
      <c r="E240" s="7"/>
      <c r="F240" s="7"/>
    </row>
    <row r="241" spans="4:6" ht="11.25" hidden="1" customHeight="1" x14ac:dyDescent="0.2">
      <c r="D241" s="7"/>
      <c r="E241" s="7"/>
      <c r="F241" s="7"/>
    </row>
    <row r="242" spans="4:6" ht="11.25" hidden="1" customHeight="1" x14ac:dyDescent="0.2">
      <c r="D242" s="7"/>
      <c r="E242" s="7"/>
      <c r="F242" s="7"/>
    </row>
    <row r="243" spans="4:6" ht="11.25" hidden="1" customHeight="1" x14ac:dyDescent="0.2">
      <c r="D243" s="7"/>
      <c r="E243" s="7"/>
      <c r="F243" s="7"/>
    </row>
    <row r="244" spans="4:6" ht="11.25" hidden="1" customHeight="1" x14ac:dyDescent="0.2">
      <c r="D244" s="7"/>
      <c r="E244" s="7"/>
      <c r="F244" s="7"/>
    </row>
    <row r="245" spans="4:6" ht="11.25" hidden="1" customHeight="1" x14ac:dyDescent="0.2">
      <c r="D245" s="7"/>
      <c r="E245" s="7"/>
      <c r="F245" s="7"/>
    </row>
    <row r="246" spans="4:6" ht="11.25" hidden="1" customHeight="1" x14ac:dyDescent="0.2">
      <c r="D246" s="7"/>
      <c r="E246" s="7"/>
      <c r="F246" s="7"/>
    </row>
    <row r="247" spans="4:6" ht="11.25" hidden="1" customHeight="1" x14ac:dyDescent="0.2">
      <c r="D247" s="7"/>
      <c r="E247" s="7"/>
      <c r="F247" s="7"/>
    </row>
    <row r="248" spans="4:6" ht="11.25" hidden="1" customHeight="1" x14ac:dyDescent="0.2">
      <c r="D248" s="7"/>
      <c r="E248" s="7"/>
      <c r="F248" s="7"/>
    </row>
    <row r="249" spans="4:6" ht="11.25" hidden="1" customHeight="1" x14ac:dyDescent="0.2">
      <c r="D249" s="7"/>
      <c r="E249" s="7"/>
      <c r="F249" s="7"/>
    </row>
    <row r="250" spans="4:6" ht="11.25" hidden="1" customHeight="1" x14ac:dyDescent="0.2">
      <c r="D250" s="7"/>
      <c r="E250" s="7"/>
      <c r="F250" s="7"/>
    </row>
    <row r="251" spans="4:6" ht="11.25" hidden="1" customHeight="1" x14ac:dyDescent="0.2">
      <c r="D251" s="7"/>
      <c r="E251" s="7"/>
      <c r="F251" s="7"/>
    </row>
    <row r="252" spans="4:6" ht="11.25" hidden="1" customHeight="1" x14ac:dyDescent="0.2">
      <c r="D252" s="7"/>
      <c r="E252" s="7"/>
      <c r="F252" s="7"/>
    </row>
    <row r="253" spans="4:6" ht="11.25" hidden="1" customHeight="1" x14ac:dyDescent="0.2">
      <c r="D253" s="7"/>
      <c r="E253" s="7"/>
      <c r="F253" s="7"/>
    </row>
    <row r="254" spans="4:6" ht="11.25" hidden="1" customHeight="1" x14ac:dyDescent="0.2"/>
    <row r="255" spans="4:6" ht="11.25" hidden="1" customHeight="1" x14ac:dyDescent="0.2"/>
    <row r="256" spans="4:6" ht="11.25" hidden="1" customHeight="1" x14ac:dyDescent="0.2"/>
    <row r="257" ht="11.25" hidden="1" customHeight="1" x14ac:dyDescent="0.2"/>
    <row r="258" ht="11.25" hidden="1" customHeight="1" x14ac:dyDescent="0.2"/>
    <row r="259" ht="11.25" hidden="1" customHeight="1" x14ac:dyDescent="0.2"/>
    <row r="260" ht="11.25" hidden="1" customHeight="1" x14ac:dyDescent="0.2"/>
    <row r="261" ht="11.25" hidden="1" customHeight="1" x14ac:dyDescent="0.2"/>
    <row r="262" ht="11.25" hidden="1" customHeight="1" x14ac:dyDescent="0.2"/>
    <row r="263" ht="11.25" hidden="1" customHeight="1" x14ac:dyDescent="0.2"/>
    <row r="264" ht="11.25" hidden="1" customHeight="1" x14ac:dyDescent="0.2"/>
    <row r="265" ht="11.25" hidden="1" customHeight="1" x14ac:dyDescent="0.2"/>
    <row r="266" ht="11.25" hidden="1" customHeight="1" x14ac:dyDescent="0.2"/>
    <row r="267" ht="11.25" hidden="1" customHeight="1" x14ac:dyDescent="0.2"/>
    <row r="268" ht="11.25" hidden="1" customHeight="1" x14ac:dyDescent="0.2"/>
    <row r="269" ht="11.25" hidden="1" customHeight="1" x14ac:dyDescent="0.2"/>
    <row r="270" ht="11.25" hidden="1" customHeight="1" x14ac:dyDescent="0.2"/>
    <row r="271" ht="11.25" hidden="1" customHeight="1" x14ac:dyDescent="0.2"/>
    <row r="272" ht="11.25" hidden="1" customHeight="1" x14ac:dyDescent="0.2"/>
    <row r="273" ht="11.25" hidden="1" customHeight="1" x14ac:dyDescent="0.2"/>
    <row r="274" ht="11.25" hidden="1" customHeight="1" x14ac:dyDescent="0.2"/>
    <row r="275" ht="11.25" hidden="1" customHeight="1" x14ac:dyDescent="0.2"/>
    <row r="276" ht="11.25" hidden="1" customHeight="1" x14ac:dyDescent="0.2"/>
    <row r="277" ht="11.25" hidden="1" customHeight="1" x14ac:dyDescent="0.2"/>
    <row r="278" ht="11.25" hidden="1" customHeight="1" x14ac:dyDescent="0.2"/>
    <row r="279" ht="11.25" hidden="1" customHeight="1" x14ac:dyDescent="0.2"/>
    <row r="280" ht="11.25" hidden="1" customHeight="1" x14ac:dyDescent="0.2"/>
    <row r="281" ht="11.25" hidden="1" customHeight="1" x14ac:dyDescent="0.2"/>
    <row r="282" ht="11.25" hidden="1" customHeight="1" x14ac:dyDescent="0.2"/>
    <row r="283" ht="11.25" hidden="1" customHeight="1" x14ac:dyDescent="0.2"/>
    <row r="284" ht="11.25" hidden="1" customHeight="1" x14ac:dyDescent="0.2"/>
    <row r="285" ht="11.25" hidden="1" customHeight="1" x14ac:dyDescent="0.2"/>
    <row r="286" ht="11.25" hidden="1" customHeight="1" x14ac:dyDescent="0.2"/>
    <row r="287" ht="11.25" hidden="1" customHeight="1" x14ac:dyDescent="0.2"/>
    <row r="288" ht="11.25" hidden="1" customHeight="1" x14ac:dyDescent="0.2"/>
    <row r="289" ht="11.25" hidden="1" customHeight="1" x14ac:dyDescent="0.2"/>
    <row r="290" ht="11.25" hidden="1" customHeight="1" x14ac:dyDescent="0.2"/>
    <row r="291" ht="11.25" hidden="1" customHeight="1" x14ac:dyDescent="0.2"/>
    <row r="292" ht="11.25" hidden="1" customHeight="1" x14ac:dyDescent="0.2"/>
    <row r="293" ht="11.25" hidden="1" customHeight="1" x14ac:dyDescent="0.2"/>
    <row r="294" ht="11.25" hidden="1" customHeight="1" x14ac:dyDescent="0.2"/>
    <row r="295" ht="11.25" hidden="1" customHeight="1" x14ac:dyDescent="0.2"/>
    <row r="296" ht="11.25" hidden="1" customHeight="1" x14ac:dyDescent="0.2"/>
    <row r="297" ht="11.25" hidden="1" customHeight="1" x14ac:dyDescent="0.2"/>
    <row r="298" ht="11.25" hidden="1" customHeight="1" x14ac:dyDescent="0.2"/>
    <row r="299" ht="11.25" hidden="1" customHeight="1" x14ac:dyDescent="0.2"/>
  </sheetData>
  <mergeCells count="37">
    <mergeCell ref="C92:J92"/>
    <mergeCell ref="C93:C94"/>
    <mergeCell ref="D91:J91"/>
    <mergeCell ref="J93:J94"/>
    <mergeCell ref="D93:D94"/>
    <mergeCell ref="E93:E94"/>
    <mergeCell ref="F93:F94"/>
    <mergeCell ref="G93:G94"/>
    <mergeCell ref="H93:H94"/>
    <mergeCell ref="I93:I94"/>
    <mergeCell ref="C54:C55"/>
    <mergeCell ref="D52:J52"/>
    <mergeCell ref="E54:E55"/>
    <mergeCell ref="F54:F55"/>
    <mergeCell ref="G54:G55"/>
    <mergeCell ref="H54:H55"/>
    <mergeCell ref="I54:I55"/>
    <mergeCell ref="J54:J55"/>
    <mergeCell ref="D54:D55"/>
    <mergeCell ref="C14:C15"/>
    <mergeCell ref="D12:J12"/>
    <mergeCell ref="E14:E15"/>
    <mergeCell ref="F14:F15"/>
    <mergeCell ref="G14:G15"/>
    <mergeCell ref="H14:H15"/>
    <mergeCell ref="I14:I15"/>
    <mergeCell ref="J14:J15"/>
    <mergeCell ref="D14:D15"/>
    <mergeCell ref="D8:J8"/>
    <mergeCell ref="D5:J5"/>
    <mergeCell ref="E9:E10"/>
    <mergeCell ref="F9:F10"/>
    <mergeCell ref="G9:G10"/>
    <mergeCell ref="H9:H10"/>
    <mergeCell ref="I9:I10"/>
    <mergeCell ref="J9:J10"/>
    <mergeCell ref="D9:D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22BE1-073F-4D44-A6DE-E4BCA496356B}">
  <dimension ref="B4:D26"/>
  <sheetViews>
    <sheetView showGridLines="0" zoomScale="90" zoomScaleNormal="90" workbookViewId="0">
      <selection activeCell="D5" sqref="D5"/>
    </sheetView>
  </sheetViews>
  <sheetFormatPr baseColWidth="10" defaultRowHeight="12.75" x14ac:dyDescent="0.25"/>
  <cols>
    <col min="1" max="1" width="11.42578125" style="46"/>
    <col min="2" max="2" width="13.140625" style="54" customWidth="1"/>
    <col min="3" max="3" width="48.85546875" style="46" customWidth="1"/>
    <col min="4" max="4" width="18.28515625" style="54" customWidth="1"/>
    <col min="5" max="16384" width="11.42578125" style="46"/>
  </cols>
  <sheetData>
    <row r="4" spans="2:4" x14ac:dyDescent="0.25">
      <c r="B4" s="45" t="s">
        <v>79</v>
      </c>
      <c r="C4" s="45" t="s">
        <v>80</v>
      </c>
      <c r="D4" s="45" t="s">
        <v>81</v>
      </c>
    </row>
    <row r="5" spans="2:4" ht="25.5" x14ac:dyDescent="0.25">
      <c r="B5" s="47" t="s">
        <v>82</v>
      </c>
      <c r="C5" s="48" t="s">
        <v>83</v>
      </c>
      <c r="D5" s="49">
        <v>1260582004537</v>
      </c>
    </row>
    <row r="6" spans="2:4" ht="25.5" x14ac:dyDescent="0.25">
      <c r="B6" s="50" t="s">
        <v>84</v>
      </c>
      <c r="C6" s="51" t="s">
        <v>85</v>
      </c>
      <c r="D6" s="52">
        <v>2260993416123</v>
      </c>
    </row>
    <row r="7" spans="2:4" ht="25.5" x14ac:dyDescent="0.25">
      <c r="B7" s="50" t="s">
        <v>86</v>
      </c>
      <c r="C7" s="53" t="s">
        <v>87</v>
      </c>
      <c r="D7" s="52">
        <v>233966398800</v>
      </c>
    </row>
    <row r="8" spans="2:4" ht="25.5" x14ac:dyDescent="0.25">
      <c r="B8" s="50" t="s">
        <v>88</v>
      </c>
      <c r="C8" s="51" t="s">
        <v>87</v>
      </c>
      <c r="D8" s="52">
        <v>220645677049</v>
      </c>
    </row>
    <row r="9" spans="2:4" ht="38.25" x14ac:dyDescent="0.25">
      <c r="B9" s="50" t="s">
        <v>89</v>
      </c>
      <c r="C9" s="51" t="s">
        <v>90</v>
      </c>
      <c r="D9" s="52">
        <v>202076706817</v>
      </c>
    </row>
    <row r="10" spans="2:4" ht="25.5" x14ac:dyDescent="0.25">
      <c r="B10" s="50" t="s">
        <v>91</v>
      </c>
      <c r="C10" s="51" t="s">
        <v>87</v>
      </c>
      <c r="D10" s="52">
        <v>54323500000</v>
      </c>
    </row>
    <row r="11" spans="2:4" ht="25.5" x14ac:dyDescent="0.25">
      <c r="B11" s="50" t="s">
        <v>92</v>
      </c>
      <c r="C11" s="51" t="s">
        <v>93</v>
      </c>
      <c r="D11" s="52">
        <v>5000000000</v>
      </c>
    </row>
    <row r="12" spans="2:4" ht="25.5" x14ac:dyDescent="0.25">
      <c r="B12" s="111" t="s">
        <v>94</v>
      </c>
      <c r="C12" s="51" t="s">
        <v>95</v>
      </c>
      <c r="D12" s="52">
        <v>4350000000</v>
      </c>
    </row>
    <row r="13" spans="2:4" ht="25.5" x14ac:dyDescent="0.25">
      <c r="B13" s="111"/>
      <c r="C13" s="53" t="s">
        <v>96</v>
      </c>
      <c r="D13" s="52">
        <v>4350000000</v>
      </c>
    </row>
    <row r="14" spans="2:4" x14ac:dyDescent="0.25">
      <c r="D14" s="55">
        <f>+D5+D6-D7-D8-D9-D10-D11-D12+D13</f>
        <v>2805563137994</v>
      </c>
    </row>
    <row r="15" spans="2:4" x14ac:dyDescent="0.25">
      <c r="B15" s="45" t="s">
        <v>97</v>
      </c>
      <c r="C15" s="45" t="s">
        <v>80</v>
      </c>
      <c r="D15" s="45" t="s">
        <v>81</v>
      </c>
    </row>
    <row r="16" spans="2:4" x14ac:dyDescent="0.25">
      <c r="B16" s="112" t="s">
        <v>98</v>
      </c>
      <c r="C16" s="112"/>
      <c r="D16" s="112"/>
    </row>
    <row r="18" spans="2:4" x14ac:dyDescent="0.25">
      <c r="B18" s="45" t="s">
        <v>99</v>
      </c>
      <c r="C18" s="45" t="s">
        <v>80</v>
      </c>
      <c r="D18" s="45" t="s">
        <v>81</v>
      </c>
    </row>
    <row r="19" spans="2:4" ht="25.5" x14ac:dyDescent="0.25">
      <c r="B19" s="50" t="s">
        <v>100</v>
      </c>
      <c r="C19" s="51" t="s">
        <v>101</v>
      </c>
      <c r="D19" s="52">
        <v>5822158789420</v>
      </c>
    </row>
    <row r="21" spans="2:4" x14ac:dyDescent="0.25">
      <c r="B21" s="45" t="s">
        <v>102</v>
      </c>
      <c r="C21" s="45" t="s">
        <v>80</v>
      </c>
      <c r="D21" s="45" t="s">
        <v>81</v>
      </c>
    </row>
    <row r="22" spans="2:4" ht="25.5" x14ac:dyDescent="0.25">
      <c r="B22" s="47" t="s">
        <v>103</v>
      </c>
      <c r="C22" s="48" t="s">
        <v>104</v>
      </c>
      <c r="D22" s="56">
        <v>6227532988377</v>
      </c>
    </row>
    <row r="23" spans="2:4" x14ac:dyDescent="0.25">
      <c r="C23" s="57"/>
      <c r="D23" s="58"/>
    </row>
    <row r="24" spans="2:4" x14ac:dyDescent="0.25">
      <c r="B24" s="45" t="s">
        <v>105</v>
      </c>
      <c r="C24" s="45" t="s">
        <v>80</v>
      </c>
      <c r="D24" s="45" t="s">
        <v>81</v>
      </c>
    </row>
    <row r="25" spans="2:4" ht="25.5" x14ac:dyDescent="0.25">
      <c r="B25" s="50" t="s">
        <v>106</v>
      </c>
      <c r="C25" s="51" t="s">
        <v>107</v>
      </c>
      <c r="D25" s="52">
        <v>2000000000000</v>
      </c>
    </row>
    <row r="26" spans="2:4" ht="25.5" x14ac:dyDescent="0.25">
      <c r="B26" s="47" t="s">
        <v>108</v>
      </c>
      <c r="C26" s="48" t="s">
        <v>109</v>
      </c>
      <c r="D26" s="56">
        <v>2918285844572</v>
      </c>
    </row>
  </sheetData>
  <mergeCells count="2">
    <mergeCell ref="B12:B13"/>
    <mergeCell ref="B16:D1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V26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J7" sqref="J7"/>
    </sheetView>
  </sheetViews>
  <sheetFormatPr baseColWidth="10" defaultRowHeight="11.25" x14ac:dyDescent="0.2"/>
  <cols>
    <col min="1" max="2" width="2.7109375" style="2" customWidth="1"/>
    <col min="3" max="3" width="30.85546875" style="2" customWidth="1"/>
    <col min="4" max="12" width="7.7109375" style="2" customWidth="1"/>
    <col min="13" max="22" width="8.7109375" style="2" customWidth="1"/>
    <col min="23" max="16384" width="11.42578125" style="2"/>
  </cols>
  <sheetData>
    <row r="5" spans="2:22" ht="18" x14ac:dyDescent="0.25">
      <c r="D5" s="116" t="s">
        <v>134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6" spans="2:22" ht="12.75" customHeight="1" x14ac:dyDescent="0.25"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</row>
    <row r="7" spans="2:22" ht="12.75" customHeight="1" x14ac:dyDescent="0.25"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</row>
    <row r="8" spans="2:22" x14ac:dyDescent="0.2">
      <c r="D8" s="117" t="s">
        <v>110</v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</row>
    <row r="9" spans="2:22" x14ac:dyDescent="0.2">
      <c r="D9" s="114" t="s">
        <v>1</v>
      </c>
      <c r="E9" s="114" t="s">
        <v>2</v>
      </c>
      <c r="F9" s="114" t="s">
        <v>3</v>
      </c>
      <c r="G9" s="114" t="s">
        <v>4</v>
      </c>
      <c r="H9" s="114">
        <v>2004</v>
      </c>
      <c r="I9" s="114">
        <v>2005</v>
      </c>
      <c r="J9" s="114">
        <v>2006</v>
      </c>
      <c r="K9" s="114">
        <v>2007</v>
      </c>
      <c r="L9" s="114">
        <v>2008</v>
      </c>
      <c r="M9" s="114">
        <v>2009</v>
      </c>
      <c r="N9" s="114">
        <v>2010</v>
      </c>
      <c r="O9" s="114">
        <v>2011</v>
      </c>
      <c r="P9" s="114">
        <v>2012</v>
      </c>
      <c r="Q9" s="114">
        <v>2013</v>
      </c>
      <c r="R9" s="114">
        <v>2014</v>
      </c>
      <c r="S9" s="114">
        <v>2015</v>
      </c>
      <c r="T9" s="114">
        <v>2016</v>
      </c>
      <c r="U9" s="114">
        <v>2017</v>
      </c>
      <c r="V9" s="114">
        <v>2018</v>
      </c>
    </row>
    <row r="10" spans="2:22" x14ac:dyDescent="0.2"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</row>
    <row r="11" spans="2:22" x14ac:dyDescent="0.2"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2:22" x14ac:dyDescent="0.2">
      <c r="D12" s="86"/>
      <c r="E12" s="86"/>
      <c r="F12" s="86"/>
      <c r="G12" s="86"/>
      <c r="H12" s="86"/>
      <c r="I12" s="86"/>
      <c r="J12" s="86"/>
      <c r="K12" s="86"/>
      <c r="L12" s="86"/>
      <c r="M12" s="90"/>
      <c r="N12" s="86"/>
      <c r="O12" s="86"/>
      <c r="P12" s="86"/>
      <c r="Q12" s="86"/>
      <c r="R12" s="86"/>
      <c r="S12" s="86"/>
      <c r="T12" s="86"/>
      <c r="U12" s="86"/>
      <c r="V12" s="86"/>
    </row>
    <row r="13" spans="2:22" ht="15" customHeight="1" x14ac:dyDescent="0.2">
      <c r="B13" s="88"/>
      <c r="C13" s="88"/>
      <c r="D13" s="113" t="s">
        <v>25</v>
      </c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</row>
    <row r="14" spans="2:22" ht="15" customHeight="1" x14ac:dyDescent="0.2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</row>
    <row r="15" spans="2:22" x14ac:dyDescent="0.2">
      <c r="B15" s="118"/>
      <c r="C15" s="120" t="s">
        <v>0</v>
      </c>
      <c r="D15" s="114" t="s">
        <v>1</v>
      </c>
      <c r="E15" s="114" t="s">
        <v>2</v>
      </c>
      <c r="F15" s="114" t="s">
        <v>3</v>
      </c>
      <c r="G15" s="114" t="s">
        <v>4</v>
      </c>
      <c r="H15" s="114">
        <v>2004</v>
      </c>
      <c r="I15" s="114">
        <v>2005</v>
      </c>
      <c r="J15" s="114">
        <v>2006</v>
      </c>
      <c r="K15" s="114">
        <v>2007</v>
      </c>
      <c r="L15" s="114">
        <v>2008</v>
      </c>
      <c r="M15" s="114">
        <v>2009</v>
      </c>
      <c r="N15" s="114">
        <v>2010</v>
      </c>
      <c r="O15" s="114">
        <v>2011</v>
      </c>
      <c r="P15" s="114">
        <v>2012</v>
      </c>
      <c r="Q15" s="114">
        <v>2013</v>
      </c>
      <c r="R15" s="114">
        <v>2014</v>
      </c>
      <c r="S15" s="114">
        <v>2015</v>
      </c>
      <c r="T15" s="114">
        <v>2016</v>
      </c>
      <c r="U15" s="114">
        <v>2017</v>
      </c>
      <c r="V15" s="114">
        <v>2018</v>
      </c>
    </row>
    <row r="16" spans="2:22" x14ac:dyDescent="0.2">
      <c r="B16" s="119"/>
      <c r="C16" s="121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</row>
    <row r="17" spans="2:22" x14ac:dyDescent="0.2">
      <c r="B17" s="13" t="s">
        <v>5</v>
      </c>
      <c r="C17" s="74" t="s">
        <v>6</v>
      </c>
      <c r="D17" s="14">
        <v>1339.2191556385505</v>
      </c>
      <c r="E17" s="14">
        <v>1124.2700826243668</v>
      </c>
      <c r="F17" s="14">
        <v>698.53683352809287</v>
      </c>
      <c r="G17" s="14">
        <v>656.8653704756905</v>
      </c>
      <c r="H17" s="14">
        <v>601.24098242379011</v>
      </c>
      <c r="I17" s="14">
        <v>907.2597993560646</v>
      </c>
      <c r="J17" s="14">
        <v>1099.4422973781072</v>
      </c>
      <c r="K17" s="14">
        <v>2456.7768255849951</v>
      </c>
      <c r="L17" s="14">
        <v>1592.6625070546424</v>
      </c>
      <c r="M17" s="14">
        <v>4038.690375982098</v>
      </c>
      <c r="N17" s="14">
        <v>6748.7511545898833</v>
      </c>
      <c r="O17" s="14">
        <v>1613.3076607981607</v>
      </c>
      <c r="P17" s="14">
        <v>2035.144953782009</v>
      </c>
      <c r="Q17" s="14">
        <v>3360.2156467708014</v>
      </c>
      <c r="R17" s="14">
        <v>5488.453723092106</v>
      </c>
      <c r="S17" s="14">
        <v>2489.5345352471536</v>
      </c>
      <c r="T17" s="14">
        <v>1278.64022633899</v>
      </c>
      <c r="U17" s="14">
        <v>1198.6058918808985</v>
      </c>
      <c r="V17" s="14">
        <v>4107.3466049909539</v>
      </c>
    </row>
    <row r="18" spans="2:22" x14ac:dyDescent="0.2">
      <c r="B18" s="13" t="s">
        <v>11</v>
      </c>
      <c r="C18" s="74" t="s">
        <v>12</v>
      </c>
      <c r="D18" s="14">
        <v>805.18460669987189</v>
      </c>
      <c r="E18" s="14">
        <v>296.41884799665149</v>
      </c>
      <c r="F18" s="14">
        <v>237.69642494057072</v>
      </c>
      <c r="G18" s="14">
        <v>220.35901848092942</v>
      </c>
      <c r="H18" s="14">
        <v>1208.0206339867277</v>
      </c>
      <c r="I18" s="14">
        <v>682.01677472347035</v>
      </c>
      <c r="J18" s="14">
        <v>1337.7237970784274</v>
      </c>
      <c r="K18" s="14">
        <v>1301.5435645889188</v>
      </c>
      <c r="L18" s="14">
        <v>3306.8837703374775</v>
      </c>
      <c r="M18" s="14">
        <v>4285.6728852622809</v>
      </c>
      <c r="N18" s="14">
        <v>7544.7319268460215</v>
      </c>
      <c r="O18" s="14">
        <v>1472.9890478575976</v>
      </c>
      <c r="P18" s="14">
        <v>168.07189446591519</v>
      </c>
      <c r="Q18" s="14">
        <v>6606.56162347175</v>
      </c>
      <c r="R18" s="14">
        <v>963.40682583521425</v>
      </c>
      <c r="S18" s="14">
        <v>661.7364259037513</v>
      </c>
      <c r="T18" s="14">
        <v>7036.6000229041501</v>
      </c>
      <c r="U18" s="14">
        <v>1086.8286977955395</v>
      </c>
      <c r="V18" s="14">
        <v>958.98009292171139</v>
      </c>
    </row>
    <row r="19" spans="2:22" x14ac:dyDescent="0.2">
      <c r="B19" s="11"/>
      <c r="C19" s="75" t="s">
        <v>13</v>
      </c>
      <c r="D19" s="12">
        <v>139.76429933580954</v>
      </c>
      <c r="E19" s="12">
        <v>139.95205402858102</v>
      </c>
      <c r="F19" s="12">
        <v>142.20246257715092</v>
      </c>
      <c r="G19" s="12">
        <v>98.054030053590452</v>
      </c>
      <c r="H19" s="12">
        <v>917.18046029449943</v>
      </c>
      <c r="I19" s="12">
        <v>286.84614320841257</v>
      </c>
      <c r="J19" s="12">
        <v>974.95945389361918</v>
      </c>
      <c r="K19" s="12">
        <v>263.92507752108901</v>
      </c>
      <c r="L19" s="12">
        <v>856.07448251003984</v>
      </c>
      <c r="M19" s="12">
        <v>1398.4494648842497</v>
      </c>
      <c r="N19" s="12">
        <v>1583.4446282528897</v>
      </c>
      <c r="O19" s="12">
        <v>904.5734712741355</v>
      </c>
      <c r="P19" s="12">
        <v>84.128641884675346</v>
      </c>
      <c r="Q19" s="12">
        <v>197.09631483690026</v>
      </c>
      <c r="R19" s="12">
        <v>169.20535800155088</v>
      </c>
      <c r="S19" s="12">
        <v>126.49398118767</v>
      </c>
      <c r="T19" s="12">
        <v>382.9041951783895</v>
      </c>
      <c r="U19" s="12">
        <v>425.29670635028003</v>
      </c>
      <c r="V19" s="12">
        <v>5.4350041566000407</v>
      </c>
    </row>
    <row r="20" spans="2:22" x14ac:dyDescent="0.2">
      <c r="B20" s="11"/>
      <c r="C20" s="75" t="s">
        <v>16</v>
      </c>
      <c r="D20" s="12">
        <v>665.4203073640623</v>
      </c>
      <c r="E20" s="12">
        <v>156.4667939680705</v>
      </c>
      <c r="F20" s="12">
        <v>95.493962363419797</v>
      </c>
      <c r="G20" s="12">
        <v>122.30498842733898</v>
      </c>
      <c r="H20" s="12">
        <v>290.84017369222829</v>
      </c>
      <c r="I20" s="12">
        <v>395.17063151505778</v>
      </c>
      <c r="J20" s="12">
        <v>362.76434318480824</v>
      </c>
      <c r="K20" s="12">
        <v>1037.6184870678298</v>
      </c>
      <c r="L20" s="12">
        <v>2450.8092878274379</v>
      </c>
      <c r="M20" s="12">
        <v>2887.2234203780313</v>
      </c>
      <c r="N20" s="12">
        <v>5961.2872985931317</v>
      </c>
      <c r="O20" s="12">
        <v>568.41557658346221</v>
      </c>
      <c r="P20" s="12">
        <v>83.943252581239832</v>
      </c>
      <c r="Q20" s="12">
        <v>6409.4653086348499</v>
      </c>
      <c r="R20" s="12">
        <v>794.2014678336634</v>
      </c>
      <c r="S20" s="12">
        <v>535.24244471608108</v>
      </c>
      <c r="T20" s="12">
        <v>6653.6958277257609</v>
      </c>
      <c r="U20" s="12">
        <v>661.53199144525934</v>
      </c>
      <c r="V20" s="12">
        <v>953.54508876511136</v>
      </c>
    </row>
    <row r="21" spans="2:22" x14ac:dyDescent="0.2">
      <c r="B21" s="13" t="s">
        <v>17</v>
      </c>
      <c r="C21" s="74" t="s">
        <v>73</v>
      </c>
      <c r="D21" s="14">
        <v>1499.1387228195183</v>
      </c>
      <c r="E21" s="14">
        <v>973.93640533239954</v>
      </c>
      <c r="F21" s="14">
        <v>1530.2107162131001</v>
      </c>
      <c r="G21" s="14">
        <v>184.53481295394107</v>
      </c>
      <c r="H21" s="14">
        <v>534.04734803330712</v>
      </c>
      <c r="I21" s="14">
        <v>758.42035248567447</v>
      </c>
      <c r="J21" s="14">
        <v>1097.8513938501803</v>
      </c>
      <c r="K21" s="14">
        <v>2460.1638724801296</v>
      </c>
      <c r="L21" s="14">
        <v>568.71333497391822</v>
      </c>
      <c r="M21" s="14">
        <v>2078.5397209091307</v>
      </c>
      <c r="N21" s="14">
        <v>1652.2935620956457</v>
      </c>
      <c r="O21" s="14">
        <v>1746.3579849373493</v>
      </c>
      <c r="P21" s="14">
        <v>2177.0687145195611</v>
      </c>
      <c r="Q21" s="14">
        <v>2084.3640740517808</v>
      </c>
      <c r="R21" s="14">
        <v>1777.6718305527093</v>
      </c>
      <c r="S21" s="14">
        <v>1485.5066201430989</v>
      </c>
      <c r="T21" s="14">
        <v>1213.3354833133801</v>
      </c>
      <c r="U21" s="14">
        <v>782.38173402258963</v>
      </c>
      <c r="V21" s="14">
        <v>1198.1284693439934</v>
      </c>
    </row>
    <row r="22" spans="2:22" x14ac:dyDescent="0.2">
      <c r="B22" s="15" t="s">
        <v>19</v>
      </c>
      <c r="C22" s="76" t="s">
        <v>22</v>
      </c>
      <c r="D22" s="16">
        <v>2838.3578784580686</v>
      </c>
      <c r="E22" s="16">
        <v>2098.2064879567661</v>
      </c>
      <c r="F22" s="16">
        <v>2228.7475497411929</v>
      </c>
      <c r="G22" s="16">
        <v>841.40018342963162</v>
      </c>
      <c r="H22" s="16">
        <v>1135.2883304570973</v>
      </c>
      <c r="I22" s="16">
        <v>1665.6801518417392</v>
      </c>
      <c r="J22" s="16">
        <v>2197.2936912282876</v>
      </c>
      <c r="K22" s="16">
        <v>4916.9406980651247</v>
      </c>
      <c r="L22" s="16">
        <v>2161.3758420285608</v>
      </c>
      <c r="M22" s="16">
        <v>6117.2300968912286</v>
      </c>
      <c r="N22" s="16">
        <v>8401.0447166855283</v>
      </c>
      <c r="O22" s="16">
        <v>3359.6656457355102</v>
      </c>
      <c r="P22" s="16">
        <v>4212.2136683015706</v>
      </c>
      <c r="Q22" s="16">
        <v>5444.5797208225822</v>
      </c>
      <c r="R22" s="16">
        <v>7266.1255536448152</v>
      </c>
      <c r="S22" s="16">
        <v>3975.0411553902522</v>
      </c>
      <c r="T22" s="16">
        <v>2491.9757096523699</v>
      </c>
      <c r="U22" s="16">
        <v>1980.9876259034882</v>
      </c>
      <c r="V22" s="16">
        <v>5305.4750743349468</v>
      </c>
    </row>
    <row r="23" spans="2:22" x14ac:dyDescent="0.2">
      <c r="B23" s="17" t="s">
        <v>21</v>
      </c>
      <c r="C23" s="77" t="s">
        <v>20</v>
      </c>
      <c r="D23" s="18">
        <v>3643.542485157941</v>
      </c>
      <c r="E23" s="18">
        <v>2394.6253359534176</v>
      </c>
      <c r="F23" s="18">
        <v>2466.4439746817638</v>
      </c>
      <c r="G23" s="18">
        <v>1061.7592019105609</v>
      </c>
      <c r="H23" s="18">
        <v>2343.3089644438251</v>
      </c>
      <c r="I23" s="18">
        <v>2347.6969265652092</v>
      </c>
      <c r="J23" s="18">
        <v>3535.0174883067148</v>
      </c>
      <c r="K23" s="18">
        <v>6218.4842626540431</v>
      </c>
      <c r="L23" s="18">
        <v>5468.2596123660378</v>
      </c>
      <c r="M23" s="18">
        <v>10402.902982153511</v>
      </c>
      <c r="N23" s="18">
        <v>15945.77664353155</v>
      </c>
      <c r="O23" s="18">
        <v>4832.6546935931074</v>
      </c>
      <c r="P23" s="18">
        <v>4380.2855627674853</v>
      </c>
      <c r="Q23" s="18">
        <v>12051.141344294332</v>
      </c>
      <c r="R23" s="18">
        <v>8229.5323794800297</v>
      </c>
      <c r="S23" s="18">
        <v>4636.7775812940035</v>
      </c>
      <c r="T23" s="18">
        <v>9528.5757325565191</v>
      </c>
      <c r="U23" s="18">
        <v>3067.8163236990276</v>
      </c>
      <c r="V23" s="18">
        <v>6264.4551672566595</v>
      </c>
    </row>
    <row r="24" spans="2:22" x14ac:dyDescent="0.2">
      <c r="B24" s="15" t="s">
        <v>40</v>
      </c>
      <c r="C24" s="76" t="s">
        <v>41</v>
      </c>
      <c r="D24" s="16">
        <v>34047.345657263948</v>
      </c>
      <c r="E24" s="16">
        <v>41349.096689377933</v>
      </c>
      <c r="F24" s="16">
        <v>43793.618619595378</v>
      </c>
      <c r="G24" s="16">
        <v>44403.180681381578</v>
      </c>
      <c r="H24" s="16">
        <v>54819.040052661483</v>
      </c>
      <c r="I24" s="16">
        <v>61917.124505003339</v>
      </c>
      <c r="J24" s="16">
        <v>66993.052788233108</v>
      </c>
      <c r="K24" s="16">
        <v>77859.358369062786</v>
      </c>
      <c r="L24" s="16">
        <v>86406.840893628498</v>
      </c>
      <c r="M24" s="16">
        <v>105011.15462982957</v>
      </c>
      <c r="N24" s="16">
        <v>109868.16406650678</v>
      </c>
      <c r="O24" s="16">
        <v>116125.45268377149</v>
      </c>
      <c r="P24" s="16">
        <v>129208.18942762492</v>
      </c>
      <c r="Q24" s="16">
        <v>144419.69249048052</v>
      </c>
      <c r="R24" s="16">
        <v>156009.0368965349</v>
      </c>
      <c r="S24" s="16">
        <v>160617.956360349</v>
      </c>
      <c r="T24" s="16">
        <v>163719.93397519246</v>
      </c>
      <c r="U24" s="16">
        <v>179309.11765821182</v>
      </c>
      <c r="V24" s="16">
        <v>185330.2320640455</v>
      </c>
    </row>
    <row r="25" spans="2:22" ht="15.75" customHeight="1" x14ac:dyDescent="0.2">
      <c r="B25" s="17" t="s">
        <v>23</v>
      </c>
      <c r="C25" s="77" t="s">
        <v>44</v>
      </c>
      <c r="D25" s="19">
        <v>8.3365026661116808</v>
      </c>
      <c r="E25" s="19">
        <v>5.0743707987598414</v>
      </c>
      <c r="F25" s="19">
        <v>5.0892061902917147</v>
      </c>
      <c r="G25" s="19">
        <v>1.894909712588301</v>
      </c>
      <c r="H25" s="19">
        <v>2.0709744814328954</v>
      </c>
      <c r="I25" s="19">
        <v>2.6901768535894144</v>
      </c>
      <c r="J25" s="19">
        <v>3.2798829128954514</v>
      </c>
      <c r="K25" s="19">
        <v>6.3151569715720361</v>
      </c>
      <c r="L25" s="19">
        <v>2.5013943568303021</v>
      </c>
      <c r="M25" s="19">
        <v>5.82531457582275</v>
      </c>
      <c r="N25" s="19">
        <v>7.6464777472754539</v>
      </c>
      <c r="O25" s="19">
        <v>2.8931345954658418</v>
      </c>
      <c r="P25" s="19">
        <v>3.2600206588770546</v>
      </c>
      <c r="Q25" s="19">
        <v>3.7699704430415286</v>
      </c>
      <c r="R25" s="19">
        <v>4.6575029871274092</v>
      </c>
      <c r="S25" s="19">
        <v>2.4748423186708854</v>
      </c>
      <c r="T25" s="19">
        <v>1.5220966983959112</v>
      </c>
      <c r="U25" s="19">
        <v>1.1047891215880761</v>
      </c>
      <c r="V25" s="19">
        <v>2.8627143101517873</v>
      </c>
    </row>
    <row r="26" spans="2:22" x14ac:dyDescent="0.2">
      <c r="B26" s="1" t="s">
        <v>24</v>
      </c>
      <c r="C26" s="3"/>
      <c r="D26" s="4"/>
      <c r="E26" s="4"/>
      <c r="F26" s="4"/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</sheetData>
  <mergeCells count="43">
    <mergeCell ref="R15:R16"/>
    <mergeCell ref="S15:S16"/>
    <mergeCell ref="T15:T16"/>
    <mergeCell ref="U15:U16"/>
    <mergeCell ref="V15:V16"/>
    <mergeCell ref="P15:P16"/>
    <mergeCell ref="B15:B16"/>
    <mergeCell ref="C15:C16"/>
    <mergeCell ref="D15:D16"/>
    <mergeCell ref="Q15:Q16"/>
    <mergeCell ref="O15:O16"/>
    <mergeCell ref="E15:E16"/>
    <mergeCell ref="K15:K16"/>
    <mergeCell ref="L15:L16"/>
    <mergeCell ref="M15:M16"/>
    <mergeCell ref="N15:N16"/>
    <mergeCell ref="F15:F16"/>
    <mergeCell ref="G15:G16"/>
    <mergeCell ref="H15:H16"/>
    <mergeCell ref="I15:I16"/>
    <mergeCell ref="J15:J16"/>
    <mergeCell ref="D5:V5"/>
    <mergeCell ref="D8:V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D13:V13"/>
    <mergeCell ref="R9:R10"/>
    <mergeCell ref="S9:S10"/>
    <mergeCell ref="T9:T10"/>
    <mergeCell ref="U9:U10"/>
    <mergeCell ref="V9:V10"/>
  </mergeCells>
  <pageMargins left="0.7" right="0.7" top="0.75" bottom="0.75" header="0.3" footer="0.3"/>
  <pageSetup orientation="portrait" r:id="rId1"/>
  <ignoredErrors>
    <ignoredError sqref="D15:V16 D9:G10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22FE5-E134-4C9A-9D1B-12929DB17D55}">
  <dimension ref="B5:J26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RowHeight="11.25" x14ac:dyDescent="0.2"/>
  <cols>
    <col min="1" max="2" width="2.7109375" style="2" customWidth="1"/>
    <col min="3" max="3" width="30.85546875" style="2" customWidth="1"/>
    <col min="4" max="6" width="8.7109375" style="2" customWidth="1"/>
    <col min="7" max="8" width="8.28515625" style="2" customWidth="1"/>
    <col min="9" max="10" width="7.7109375" style="2" bestFit="1" customWidth="1"/>
    <col min="11" max="16384" width="11.42578125" style="2"/>
  </cols>
  <sheetData>
    <row r="5" spans="2:10" ht="39.75" customHeight="1" x14ac:dyDescent="0.25">
      <c r="D5" s="122" t="s">
        <v>120</v>
      </c>
      <c r="E5" s="122"/>
      <c r="F5" s="122"/>
      <c r="G5" s="122"/>
      <c r="H5" s="122"/>
      <c r="I5" s="122"/>
      <c r="J5" s="122"/>
    </row>
    <row r="6" spans="2:10" ht="12.75" customHeight="1" x14ac:dyDescent="0.25">
      <c r="D6" s="87"/>
      <c r="E6" s="87"/>
      <c r="F6" s="87"/>
      <c r="G6" s="87"/>
      <c r="H6" s="87"/>
      <c r="I6" s="87"/>
      <c r="J6" s="87"/>
    </row>
    <row r="7" spans="2:10" ht="12.75" customHeight="1" x14ac:dyDescent="0.25">
      <c r="D7" s="87"/>
      <c r="E7" s="87"/>
      <c r="F7" s="87"/>
      <c r="G7" s="87"/>
      <c r="H7" s="87"/>
      <c r="I7" s="87"/>
      <c r="J7" s="87"/>
    </row>
    <row r="8" spans="2:10" x14ac:dyDescent="0.2">
      <c r="D8" s="117" t="s">
        <v>110</v>
      </c>
      <c r="E8" s="117"/>
      <c r="F8" s="117"/>
      <c r="G8" s="117"/>
      <c r="H8" s="117"/>
      <c r="I8" s="117"/>
      <c r="J8" s="117"/>
    </row>
    <row r="9" spans="2:10" x14ac:dyDescent="0.2">
      <c r="D9" s="114">
        <v>2019</v>
      </c>
      <c r="E9" s="114">
        <v>2020</v>
      </c>
      <c r="F9" s="114">
        <v>2021</v>
      </c>
      <c r="G9" s="114">
        <v>2022</v>
      </c>
      <c r="H9" s="114">
        <v>2023</v>
      </c>
      <c r="I9" s="114">
        <v>2024</v>
      </c>
      <c r="J9" s="114">
        <v>2025</v>
      </c>
    </row>
    <row r="10" spans="2:10" x14ac:dyDescent="0.2">
      <c r="D10" s="115"/>
      <c r="E10" s="115"/>
      <c r="F10" s="115"/>
      <c r="G10" s="115"/>
      <c r="H10" s="115"/>
      <c r="I10" s="115"/>
      <c r="J10" s="115"/>
    </row>
    <row r="11" spans="2:10" x14ac:dyDescent="0.2">
      <c r="D11" s="86"/>
      <c r="E11" s="86"/>
      <c r="F11" s="86"/>
      <c r="G11" s="86"/>
      <c r="H11" s="86"/>
      <c r="I11" s="86"/>
      <c r="J11" s="86"/>
    </row>
    <row r="12" spans="2:10" x14ac:dyDescent="0.2">
      <c r="D12" s="86"/>
      <c r="E12" s="86"/>
      <c r="F12" s="86"/>
      <c r="G12" s="86"/>
      <c r="H12" s="86"/>
      <c r="I12" s="86"/>
      <c r="J12" s="86"/>
    </row>
    <row r="13" spans="2:10" ht="15" customHeight="1" x14ac:dyDescent="0.2">
      <c r="B13" s="88"/>
      <c r="C13" s="88"/>
      <c r="D13" s="113" t="s">
        <v>25</v>
      </c>
      <c r="E13" s="113"/>
      <c r="F13" s="113"/>
      <c r="G13" s="113"/>
      <c r="H13" s="113"/>
      <c r="I13" s="113"/>
      <c r="J13" s="113"/>
    </row>
    <row r="14" spans="2:10" ht="15" customHeight="1" x14ac:dyDescent="0.2">
      <c r="B14" s="89"/>
      <c r="C14" s="89"/>
      <c r="D14" s="89"/>
      <c r="E14" s="89"/>
      <c r="F14" s="89"/>
      <c r="G14" s="89"/>
      <c r="H14" s="89"/>
      <c r="I14" s="89"/>
      <c r="J14" s="89"/>
    </row>
    <row r="15" spans="2:10" x14ac:dyDescent="0.2">
      <c r="B15" s="118"/>
      <c r="C15" s="120" t="s">
        <v>0</v>
      </c>
      <c r="D15" s="114">
        <v>2019</v>
      </c>
      <c r="E15" s="114">
        <v>2020</v>
      </c>
      <c r="F15" s="114">
        <v>2021</v>
      </c>
      <c r="G15" s="114">
        <v>2022</v>
      </c>
      <c r="H15" s="114">
        <v>2023</v>
      </c>
      <c r="I15" s="114">
        <v>2024</v>
      </c>
      <c r="J15" s="114">
        <v>2025</v>
      </c>
    </row>
    <row r="16" spans="2:10" x14ac:dyDescent="0.2">
      <c r="B16" s="119"/>
      <c r="C16" s="121"/>
      <c r="D16" s="115"/>
      <c r="E16" s="115"/>
      <c r="F16" s="115"/>
      <c r="G16" s="115"/>
      <c r="H16" s="115"/>
      <c r="I16" s="115"/>
      <c r="J16" s="115"/>
    </row>
    <row r="17" spans="2:10" x14ac:dyDescent="0.2">
      <c r="B17" s="13" t="s">
        <v>5</v>
      </c>
      <c r="C17" s="74" t="s">
        <v>6</v>
      </c>
      <c r="D17" s="14">
        <f>+'C.4 PDA por Tipo-Cuen 2019-2025'!D17</f>
        <v>1275.9761356225697</v>
      </c>
      <c r="E17" s="14">
        <f>+'C.4 PDA por Tipo-Cuen 2019-2025'!E17</f>
        <v>21412.516091001391</v>
      </c>
      <c r="F17" s="14">
        <f>+'C.4 PDA por Tipo-Cuen 2019-2025'!F17</f>
        <v>6224.4166206557202</v>
      </c>
      <c r="G17" s="14">
        <f>+'C.4 PDA por Tipo-Cuen 2019-2025'!G17</f>
        <v>7941.1206417517842</v>
      </c>
      <c r="H17" s="14">
        <f>+'C.4 PDA por Tipo-Cuen 2019-2025'!H17</f>
        <v>5962.361312572637</v>
      </c>
      <c r="I17" s="14">
        <f>+'C.4 PDA por Tipo-Cuen 2019-2025'!I17</f>
        <v>11740.614013524078</v>
      </c>
      <c r="J17" s="14">
        <f>+'C.4 PDA por Tipo-Cuen 2019-2025'!J17</f>
        <v>4305.9293692681213</v>
      </c>
    </row>
    <row r="18" spans="2:10" x14ac:dyDescent="0.2">
      <c r="B18" s="13" t="s">
        <v>11</v>
      </c>
      <c r="C18" s="74" t="s">
        <v>12</v>
      </c>
      <c r="D18" s="14">
        <f>+'C.4 PDA por Tipo-Cuen 2019-2025'!D25</f>
        <v>335.7029958149792</v>
      </c>
      <c r="E18" s="14">
        <f>+'C.4 PDA por Tipo-Cuen 2019-2025'!E25</f>
        <v>380.75806990934962</v>
      </c>
      <c r="F18" s="14">
        <f>+'C.4 PDA por Tipo-Cuen 2019-2025'!F25</f>
        <v>10869.531811523397</v>
      </c>
      <c r="G18" s="14">
        <f>+'C.4 PDA por Tipo-Cuen 2019-2025'!G25</f>
        <v>845.18044566593187</v>
      </c>
      <c r="H18" s="14">
        <f>+'C.4 PDA por Tipo-Cuen 2019-2025'!H25</f>
        <v>3237.9189599354313</v>
      </c>
      <c r="I18" s="14">
        <f>+'C.4 PDA por Tipo-Cuen 2019-2025'!I25</f>
        <v>3854.388557976119</v>
      </c>
      <c r="J18" s="14">
        <f>+'C.4 PDA por Tipo-Cuen 2019-2025'!J25</f>
        <v>7555.227695244379</v>
      </c>
    </row>
    <row r="19" spans="2:10" x14ac:dyDescent="0.2">
      <c r="B19" s="11"/>
      <c r="C19" s="75" t="s">
        <v>13</v>
      </c>
      <c r="D19" s="12">
        <f>+'C.4 PDA por Tipo-Cuen 2019-2025'!D26</f>
        <v>299.40791416710027</v>
      </c>
      <c r="E19" s="12">
        <f>+'C.4 PDA por Tipo-Cuen 2019-2025'!E26</f>
        <v>144.10101424924983</v>
      </c>
      <c r="F19" s="12">
        <f>+'C.4 PDA por Tipo-Cuen 2019-2025'!F26</f>
        <v>4898.6960075709103</v>
      </c>
      <c r="G19" s="12">
        <f>+'C.4 PDA por Tipo-Cuen 2019-2025'!G26</f>
        <v>284.91273616798946</v>
      </c>
      <c r="H19" s="12">
        <f>+'C.4 PDA por Tipo-Cuen 2019-2025'!H26</f>
        <v>1603.4744292172215</v>
      </c>
      <c r="I19" s="12">
        <f>+'C.4 PDA por Tipo-Cuen 2019-2025'!I26</f>
        <v>1269.9555099923107</v>
      </c>
      <c r="J19" s="12">
        <f>+'C.4 PDA por Tipo-Cuen 2019-2025'!J26</f>
        <v>5926.903174560759</v>
      </c>
    </row>
    <row r="20" spans="2:10" x14ac:dyDescent="0.2">
      <c r="B20" s="11"/>
      <c r="C20" s="75" t="s">
        <v>16</v>
      </c>
      <c r="D20" s="12">
        <f>+'C.4 PDA por Tipo-Cuen 2019-2025'!D30</f>
        <v>36.295081647878909</v>
      </c>
      <c r="E20" s="12">
        <f>+'C.4 PDA por Tipo-Cuen 2019-2025'!E30</f>
        <v>236.65705566009976</v>
      </c>
      <c r="F20" s="12">
        <f>+'C.4 PDA por Tipo-Cuen 2019-2025'!F30</f>
        <v>5970.8358039524874</v>
      </c>
      <c r="G20" s="12">
        <f>+'C.4 PDA por Tipo-Cuen 2019-2025'!G30</f>
        <v>560.26770949794241</v>
      </c>
      <c r="H20" s="12">
        <f>+'C.4 PDA por Tipo-Cuen 2019-2025'!H30</f>
        <v>1634.44453071821</v>
      </c>
      <c r="I20" s="12">
        <f>+'C.4 PDA por Tipo-Cuen 2019-2025'!I30</f>
        <v>2584.4330479838086</v>
      </c>
      <c r="J20" s="12">
        <f>+'C.4 PDA por Tipo-Cuen 2019-2025'!J30</f>
        <v>1628.3245206836202</v>
      </c>
    </row>
    <row r="21" spans="2:10" x14ac:dyDescent="0.2">
      <c r="B21" s="13" t="s">
        <v>17</v>
      </c>
      <c r="C21" s="74" t="s">
        <v>73</v>
      </c>
      <c r="D21" s="14">
        <f>+'C.4 PDA por Tipo-Cuen 2019-2025'!D35</f>
        <v>1396.0463774675086</v>
      </c>
      <c r="E21" s="14">
        <f>+'C.4 PDA por Tipo-Cuen 2019-2025'!E35</f>
        <v>1749.7918058898308</v>
      </c>
      <c r="F21" s="14">
        <f>+'C.4 PDA por Tipo-Cuen 2019-2025'!F35</f>
        <v>3094.3491070208806</v>
      </c>
      <c r="G21" s="14">
        <f>+'C.4 PDA por Tipo-Cuen 2019-2025'!G35</f>
        <v>3720.2010469807174</v>
      </c>
      <c r="H21" s="14">
        <f>+'C.4 PDA por Tipo-Cuen 2019-2025'!H35</f>
        <v>8332.4065967139177</v>
      </c>
      <c r="I21" s="14">
        <f>+'C.4 PDA por Tipo-Cuen 2019-2025'!I35</f>
        <v>3136.7159577281259</v>
      </c>
      <c r="J21" s="14">
        <f>+'C.4 PDA por Tipo-Cuen 2019-2025'!J35</f>
        <v>2049.1073672969078</v>
      </c>
    </row>
    <row r="22" spans="2:10" x14ac:dyDescent="0.2">
      <c r="B22" s="15" t="s">
        <v>19</v>
      </c>
      <c r="C22" s="76" t="s">
        <v>22</v>
      </c>
      <c r="D22" s="16">
        <f t="shared" ref="D22:J22" si="0">+D17+D21</f>
        <v>2672.0225130900781</v>
      </c>
      <c r="E22" s="16">
        <f t="shared" si="0"/>
        <v>23162.307896891223</v>
      </c>
      <c r="F22" s="16">
        <f t="shared" si="0"/>
        <v>9318.7657276766004</v>
      </c>
      <c r="G22" s="16">
        <f t="shared" si="0"/>
        <v>11661.321688732502</v>
      </c>
      <c r="H22" s="16">
        <f t="shared" si="0"/>
        <v>14294.767909286555</v>
      </c>
      <c r="I22" s="16">
        <f t="shared" si="0"/>
        <v>14877.329971252204</v>
      </c>
      <c r="J22" s="16">
        <f t="shared" si="0"/>
        <v>6355.0367365650291</v>
      </c>
    </row>
    <row r="23" spans="2:10" x14ac:dyDescent="0.2">
      <c r="B23" s="17" t="s">
        <v>21</v>
      </c>
      <c r="C23" s="77" t="s">
        <v>20</v>
      </c>
      <c r="D23" s="18">
        <f t="shared" ref="D23:J23" si="1">+D17+D18+D21</f>
        <v>3007.7255089050577</v>
      </c>
      <c r="E23" s="18">
        <f t="shared" si="1"/>
        <v>23543.065966800572</v>
      </c>
      <c r="F23" s="18">
        <f t="shared" si="1"/>
        <v>20188.297539199997</v>
      </c>
      <c r="G23" s="18">
        <f t="shared" si="1"/>
        <v>12506.502134398434</v>
      </c>
      <c r="H23" s="18">
        <f t="shared" si="1"/>
        <v>17532.686869221987</v>
      </c>
      <c r="I23" s="18">
        <f t="shared" si="1"/>
        <v>18731.718529228325</v>
      </c>
      <c r="J23" s="18">
        <f t="shared" si="1"/>
        <v>13910.264431809406</v>
      </c>
    </row>
    <row r="24" spans="2:10" x14ac:dyDescent="0.2">
      <c r="B24" s="15" t="s">
        <v>40</v>
      </c>
      <c r="C24" s="76" t="s">
        <v>41</v>
      </c>
      <c r="D24" s="16">
        <f>+'C.4 PDA por Tipo-Cuen 2019-2025'!D38</f>
        <v>198476.4097883444</v>
      </c>
      <c r="E24" s="16">
        <f>+'C.4 PDA por Tipo-Cuen 2019-2025'!E38</f>
        <v>255606.72869314201</v>
      </c>
      <c r="F24" s="16">
        <f>+'C.4 PDA por Tipo-Cuen 2019-2025'!F38</f>
        <v>273456.41423662897</v>
      </c>
      <c r="G24" s="16">
        <f>+'C.4 PDA por Tipo-Cuen 2019-2025'!G38</f>
        <v>280994.09404417599</v>
      </c>
      <c r="H24" s="16">
        <f>+'C.4 PDA por Tipo-Cuen 2019-2025'!H38</f>
        <v>344674.67200165801</v>
      </c>
      <c r="I24" s="16">
        <f>+'C.4 PDA por Tipo-Cuen 2019-2025'!I38</f>
        <v>380763.26320859545</v>
      </c>
      <c r="J24" s="16">
        <f>+'C.4 PDA por Tipo-Cuen 2019-2025'!J38</f>
        <v>397873.73650699703</v>
      </c>
    </row>
    <row r="25" spans="2:10" ht="15.75" customHeight="1" x14ac:dyDescent="0.2">
      <c r="B25" s="17" t="s">
        <v>23</v>
      </c>
      <c r="C25" s="77" t="s">
        <v>44</v>
      </c>
      <c r="D25" s="19">
        <f t="shared" ref="D25:J25" si="2">+D22/D24*100</f>
        <v>1.3462670530666732</v>
      </c>
      <c r="E25" s="19">
        <f t="shared" si="2"/>
        <v>9.0616972469053287</v>
      </c>
      <c r="F25" s="19">
        <f t="shared" si="2"/>
        <v>3.4077700293447233</v>
      </c>
      <c r="G25" s="19">
        <f t="shared" si="2"/>
        <v>4.1500237677234555</v>
      </c>
      <c r="H25" s="19">
        <f t="shared" si="2"/>
        <v>4.1473218285148006</v>
      </c>
      <c r="I25" s="19">
        <f t="shared" si="2"/>
        <v>3.9072388039446655</v>
      </c>
      <c r="J25" s="19">
        <f t="shared" si="2"/>
        <v>1.5972496180212861</v>
      </c>
    </row>
    <row r="26" spans="2:10" x14ac:dyDescent="0.2">
      <c r="B26" s="1" t="s">
        <v>24</v>
      </c>
      <c r="C26" s="3"/>
      <c r="D26" s="5"/>
      <c r="E26" s="5"/>
    </row>
  </sheetData>
  <mergeCells count="19">
    <mergeCell ref="B15:B16"/>
    <mergeCell ref="C15:C16"/>
    <mergeCell ref="E9:E10"/>
    <mergeCell ref="F9:F10"/>
    <mergeCell ref="G9:G10"/>
    <mergeCell ref="D9:D10"/>
    <mergeCell ref="J15:J16"/>
    <mergeCell ref="D5:J5"/>
    <mergeCell ref="D8:J8"/>
    <mergeCell ref="D13:J13"/>
    <mergeCell ref="D15:D16"/>
    <mergeCell ref="E15:E16"/>
    <mergeCell ref="F15:F16"/>
    <mergeCell ref="G15:G16"/>
    <mergeCell ref="H15:H16"/>
    <mergeCell ref="I15:I16"/>
    <mergeCell ref="H9:H10"/>
    <mergeCell ref="I9:I10"/>
    <mergeCell ref="J9:J10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5:V34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RowHeight="11.25" x14ac:dyDescent="0.2"/>
  <cols>
    <col min="1" max="2" width="2.7109375" style="2" customWidth="1"/>
    <col min="3" max="3" width="39.5703125" style="2" bestFit="1" customWidth="1"/>
    <col min="4" max="12" width="7.7109375" style="2" customWidth="1"/>
    <col min="13" max="22" width="8.7109375" style="2" customWidth="1"/>
    <col min="23" max="16384" width="11.42578125" style="2"/>
  </cols>
  <sheetData>
    <row r="5" spans="2:22" ht="18" x14ac:dyDescent="0.25">
      <c r="D5" s="116" t="s">
        <v>121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8" spans="2:22" x14ac:dyDescent="0.2">
      <c r="D8" s="117" t="s">
        <v>110</v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</row>
    <row r="9" spans="2:22" x14ac:dyDescent="0.2">
      <c r="D9" s="114" t="s">
        <v>1</v>
      </c>
      <c r="E9" s="114" t="s">
        <v>2</v>
      </c>
      <c r="F9" s="114" t="s">
        <v>3</v>
      </c>
      <c r="G9" s="114" t="s">
        <v>4</v>
      </c>
      <c r="H9" s="114">
        <v>2004</v>
      </c>
      <c r="I9" s="114">
        <v>2005</v>
      </c>
      <c r="J9" s="114">
        <v>2006</v>
      </c>
      <c r="K9" s="114">
        <v>2007</v>
      </c>
      <c r="L9" s="114">
        <v>2008</v>
      </c>
      <c r="M9" s="114">
        <v>2009</v>
      </c>
      <c r="N9" s="114">
        <v>2010</v>
      </c>
      <c r="O9" s="114">
        <v>2011</v>
      </c>
      <c r="P9" s="114">
        <v>2012</v>
      </c>
      <c r="Q9" s="114">
        <v>2013</v>
      </c>
      <c r="R9" s="114">
        <v>2014</v>
      </c>
      <c r="S9" s="114">
        <v>2015</v>
      </c>
      <c r="T9" s="114">
        <v>2016</v>
      </c>
      <c r="U9" s="114">
        <v>2017</v>
      </c>
      <c r="V9" s="114">
        <v>2018</v>
      </c>
    </row>
    <row r="10" spans="2:22" x14ac:dyDescent="0.2"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</row>
    <row r="11" spans="2:22" x14ac:dyDescent="0.2"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2:22" x14ac:dyDescent="0.2"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2:22" ht="15" customHeight="1" x14ac:dyDescent="0.2">
      <c r="B13" s="123" t="s">
        <v>25</v>
      </c>
      <c r="C13" s="123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</row>
    <row r="14" spans="2:22" ht="15" customHeight="1" x14ac:dyDescent="0.2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</row>
    <row r="15" spans="2:22" x14ac:dyDescent="0.2">
      <c r="B15" s="118"/>
      <c r="C15" s="120" t="s">
        <v>0</v>
      </c>
      <c r="D15" s="114" t="s">
        <v>1</v>
      </c>
      <c r="E15" s="114" t="s">
        <v>2</v>
      </c>
      <c r="F15" s="114" t="s">
        <v>3</v>
      </c>
      <c r="G15" s="114" t="s">
        <v>4</v>
      </c>
      <c r="H15" s="114">
        <v>2004</v>
      </c>
      <c r="I15" s="114">
        <v>2005</v>
      </c>
      <c r="J15" s="114">
        <v>2006</v>
      </c>
      <c r="K15" s="114">
        <v>2007</v>
      </c>
      <c r="L15" s="114">
        <v>2008</v>
      </c>
      <c r="M15" s="114">
        <v>2009</v>
      </c>
      <c r="N15" s="114">
        <v>2010</v>
      </c>
      <c r="O15" s="114">
        <v>2011</v>
      </c>
      <c r="P15" s="114">
        <v>2012</v>
      </c>
      <c r="Q15" s="114">
        <v>2013</v>
      </c>
      <c r="R15" s="114">
        <v>2014</v>
      </c>
      <c r="S15" s="114">
        <v>2015</v>
      </c>
      <c r="T15" s="114">
        <v>2016</v>
      </c>
      <c r="U15" s="114">
        <v>2017</v>
      </c>
      <c r="V15" s="114">
        <v>2018</v>
      </c>
    </row>
    <row r="16" spans="2:22" x14ac:dyDescent="0.2">
      <c r="B16" s="119"/>
      <c r="C16" s="121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</row>
    <row r="17" spans="2:22" x14ac:dyDescent="0.2">
      <c r="B17" s="13" t="s">
        <v>5</v>
      </c>
      <c r="C17" s="74" t="s">
        <v>6</v>
      </c>
      <c r="D17" s="14">
        <v>1339.2191556385505</v>
      </c>
      <c r="E17" s="14">
        <v>1124.2700826243668</v>
      </c>
      <c r="F17" s="14">
        <v>698.53683352809287</v>
      </c>
      <c r="G17" s="14">
        <v>656.8653704756905</v>
      </c>
      <c r="H17" s="14">
        <v>601.24098242379011</v>
      </c>
      <c r="I17" s="14">
        <v>907.2597993560646</v>
      </c>
      <c r="J17" s="14">
        <v>1099.4422973781072</v>
      </c>
      <c r="K17" s="14">
        <v>2456.7768255849951</v>
      </c>
      <c r="L17" s="14">
        <v>1592.6625070546424</v>
      </c>
      <c r="M17" s="14">
        <v>4038.690375982098</v>
      </c>
      <c r="N17" s="14">
        <v>6748.7511545898833</v>
      </c>
      <c r="O17" s="14">
        <v>1613.3076607981607</v>
      </c>
      <c r="P17" s="14">
        <v>2035.144953782009</v>
      </c>
      <c r="Q17" s="14">
        <v>3360.2156467708014</v>
      </c>
      <c r="R17" s="14">
        <v>5488.453723092106</v>
      </c>
      <c r="S17" s="14">
        <v>2489.5345352471536</v>
      </c>
      <c r="T17" s="14">
        <v>1278.64022633899</v>
      </c>
      <c r="U17" s="14">
        <v>1198.6058918808985</v>
      </c>
      <c r="V17" s="14">
        <v>4107.3466049909539</v>
      </c>
    </row>
    <row r="18" spans="2:22" x14ac:dyDescent="0.2">
      <c r="B18" s="20"/>
      <c r="C18" s="78" t="s">
        <v>7</v>
      </c>
      <c r="D18" s="21">
        <v>121.47611988078809</v>
      </c>
      <c r="E18" s="21">
        <v>138.87022649961943</v>
      </c>
      <c r="F18" s="21">
        <v>108.99406162201939</v>
      </c>
      <c r="G18" s="21">
        <v>112.86249730359548</v>
      </c>
      <c r="H18" s="21">
        <v>119.90334884660231</v>
      </c>
      <c r="I18" s="21">
        <v>106.6251692322935</v>
      </c>
      <c r="J18" s="21">
        <v>186.20843027251365</v>
      </c>
      <c r="K18" s="21">
        <v>287.98679211984597</v>
      </c>
      <c r="L18" s="21">
        <v>333.55686298527007</v>
      </c>
      <c r="M18" s="21">
        <v>381.39052545163293</v>
      </c>
      <c r="N18" s="21">
        <v>704.09668492739434</v>
      </c>
      <c r="O18" s="21">
        <v>239.02700568044256</v>
      </c>
      <c r="P18" s="21">
        <v>503.5678122721398</v>
      </c>
      <c r="Q18" s="21">
        <v>925.22840013692269</v>
      </c>
      <c r="R18" s="21">
        <v>1262.8491599375641</v>
      </c>
      <c r="S18" s="21">
        <v>990.50989359682262</v>
      </c>
      <c r="T18" s="21">
        <v>366.1507033394202</v>
      </c>
      <c r="U18" s="21">
        <v>343.70880611398002</v>
      </c>
      <c r="V18" s="21">
        <v>999.5550676544201</v>
      </c>
    </row>
    <row r="19" spans="2:22" x14ac:dyDescent="0.2">
      <c r="B19" s="20"/>
      <c r="C19" s="78" t="s">
        <v>8</v>
      </c>
      <c r="D19" s="21">
        <v>117.59448739864895</v>
      </c>
      <c r="E19" s="21">
        <v>82.891503153129364</v>
      </c>
      <c r="F19" s="21">
        <v>73.429297926259281</v>
      </c>
      <c r="G19" s="21">
        <v>56.553130519318685</v>
      </c>
      <c r="H19" s="21">
        <v>70.369836746499928</v>
      </c>
      <c r="I19" s="21">
        <v>70.316364250859976</v>
      </c>
      <c r="J19" s="21">
        <v>84.512895126211987</v>
      </c>
      <c r="K19" s="21">
        <v>178.87578816114109</v>
      </c>
      <c r="L19" s="21">
        <v>74.487921960371779</v>
      </c>
      <c r="M19" s="21">
        <v>94.517154733078328</v>
      </c>
      <c r="N19" s="21">
        <v>139.92692364190401</v>
      </c>
      <c r="O19" s="21">
        <v>187.12676863299245</v>
      </c>
      <c r="P19" s="21">
        <v>251.63445724477822</v>
      </c>
      <c r="Q19" s="21">
        <v>218.30744820166657</v>
      </c>
      <c r="R19" s="21">
        <v>204.97066566930758</v>
      </c>
      <c r="S19" s="21">
        <v>182.84449650756025</v>
      </c>
      <c r="T19" s="21">
        <v>121.06334695545024</v>
      </c>
      <c r="U19" s="21">
        <v>106.77396104181901</v>
      </c>
      <c r="V19" s="21">
        <v>153.02478280329981</v>
      </c>
    </row>
    <row r="20" spans="2:22" x14ac:dyDescent="0.2">
      <c r="B20" s="20"/>
      <c r="C20" s="78" t="s">
        <v>9</v>
      </c>
      <c r="D20" s="21">
        <v>1074.6156991566834</v>
      </c>
      <c r="E20" s="21">
        <v>868.52234135931826</v>
      </c>
      <c r="F20" s="21">
        <v>462.25396455217407</v>
      </c>
      <c r="G20" s="21">
        <v>460.50874847223633</v>
      </c>
      <c r="H20" s="21">
        <v>388.19539056736789</v>
      </c>
      <c r="I20" s="21">
        <v>694.4722778130714</v>
      </c>
      <c r="J20" s="21">
        <v>768.93429115207152</v>
      </c>
      <c r="K20" s="21">
        <v>1899.7274491448179</v>
      </c>
      <c r="L20" s="21">
        <v>1112.0638639711306</v>
      </c>
      <c r="M20" s="21">
        <v>3461.4386630956465</v>
      </c>
      <c r="N20" s="21">
        <v>5838.7783441900647</v>
      </c>
      <c r="O20" s="21">
        <v>976.27461166197531</v>
      </c>
      <c r="P20" s="21">
        <v>1033.9388467038209</v>
      </c>
      <c r="Q20" s="21">
        <v>1948.4369288386097</v>
      </c>
      <c r="R20" s="21">
        <v>3867.4820876739341</v>
      </c>
      <c r="S20" s="21">
        <v>1054.4966132514207</v>
      </c>
      <c r="T20" s="21">
        <v>668.48490756572971</v>
      </c>
      <c r="U20" s="21">
        <v>695.43443942028955</v>
      </c>
      <c r="V20" s="21">
        <v>2919.0783479103247</v>
      </c>
    </row>
    <row r="21" spans="2:22" x14ac:dyDescent="0.2">
      <c r="B21" s="20"/>
      <c r="C21" s="78" t="s">
        <v>10</v>
      </c>
      <c r="D21" s="21">
        <v>25.532849202429993</v>
      </c>
      <c r="E21" s="21">
        <v>33.986011612299833</v>
      </c>
      <c r="F21" s="21">
        <v>53.859509427640091</v>
      </c>
      <c r="G21" s="21">
        <v>26.940994180539988</v>
      </c>
      <c r="H21" s="21">
        <v>22.772406263320036</v>
      </c>
      <c r="I21" s="21">
        <v>35.845988059839819</v>
      </c>
      <c r="J21" s="21">
        <v>59.786680827309951</v>
      </c>
      <c r="K21" s="21">
        <v>90.186796159190038</v>
      </c>
      <c r="L21" s="21">
        <v>72.553858137869994</v>
      </c>
      <c r="M21" s="21">
        <v>101.34403270174018</v>
      </c>
      <c r="N21" s="21">
        <v>65.949201830519868</v>
      </c>
      <c r="O21" s="21">
        <v>210.87927482275029</v>
      </c>
      <c r="P21" s="21">
        <v>246.00383756126999</v>
      </c>
      <c r="Q21" s="21">
        <v>268.24286959360268</v>
      </c>
      <c r="R21" s="21">
        <v>153.15180981130024</v>
      </c>
      <c r="S21" s="21">
        <v>261.68353189135001</v>
      </c>
      <c r="T21" s="21">
        <v>122.94126847838999</v>
      </c>
      <c r="U21" s="21">
        <v>52.688685304810051</v>
      </c>
      <c r="V21" s="21">
        <v>35.688406622909945</v>
      </c>
    </row>
    <row r="22" spans="2:22" x14ac:dyDescent="0.2">
      <c r="B22" s="13" t="s">
        <v>11</v>
      </c>
      <c r="C22" s="74" t="s">
        <v>12</v>
      </c>
      <c r="D22" s="14">
        <v>805.18460669987189</v>
      </c>
      <c r="E22" s="14">
        <v>296.41884799665149</v>
      </c>
      <c r="F22" s="14">
        <v>237.69642494057072</v>
      </c>
      <c r="G22" s="14">
        <v>220.35901848092942</v>
      </c>
      <c r="H22" s="14">
        <v>1208.0206339867277</v>
      </c>
      <c r="I22" s="14">
        <v>682.01677472347035</v>
      </c>
      <c r="J22" s="14">
        <v>1337.7237970784274</v>
      </c>
      <c r="K22" s="14">
        <v>1301.5435645889188</v>
      </c>
      <c r="L22" s="14">
        <v>3306.8837703374775</v>
      </c>
      <c r="M22" s="14">
        <v>4285.6728852622809</v>
      </c>
      <c r="N22" s="14">
        <v>7544.7319268460215</v>
      </c>
      <c r="O22" s="14">
        <v>1472.9890478575976</v>
      </c>
      <c r="P22" s="14">
        <v>168.07189446591519</v>
      </c>
      <c r="Q22" s="14">
        <v>6606.56162347175</v>
      </c>
      <c r="R22" s="14">
        <v>963.40682583521425</v>
      </c>
      <c r="S22" s="14">
        <v>661.7364259037513</v>
      </c>
      <c r="T22" s="14">
        <v>7036.6000229041501</v>
      </c>
      <c r="U22" s="14">
        <v>1086.8286977955395</v>
      </c>
      <c r="V22" s="14">
        <v>958.98009292171139</v>
      </c>
    </row>
    <row r="23" spans="2:22" x14ac:dyDescent="0.2">
      <c r="B23" s="13"/>
      <c r="C23" s="74" t="s">
        <v>13</v>
      </c>
      <c r="D23" s="14">
        <v>139.76429933580954</v>
      </c>
      <c r="E23" s="14">
        <v>139.95205402858102</v>
      </c>
      <c r="F23" s="14">
        <v>142.20246257715092</v>
      </c>
      <c r="G23" s="14">
        <v>98.054030053590452</v>
      </c>
      <c r="H23" s="14">
        <v>917.18046029449943</v>
      </c>
      <c r="I23" s="14">
        <v>286.84614320841257</v>
      </c>
      <c r="J23" s="14">
        <v>974.95945389361918</v>
      </c>
      <c r="K23" s="14">
        <v>263.92507752108901</v>
      </c>
      <c r="L23" s="14">
        <v>856.07448251003984</v>
      </c>
      <c r="M23" s="14">
        <v>1398.4494648842497</v>
      </c>
      <c r="N23" s="14">
        <v>1583.4446282528897</v>
      </c>
      <c r="O23" s="14">
        <v>904.5734712741355</v>
      </c>
      <c r="P23" s="14">
        <v>84.128641884675346</v>
      </c>
      <c r="Q23" s="14">
        <v>197.09631483690026</v>
      </c>
      <c r="R23" s="14">
        <v>169.20535800155088</v>
      </c>
      <c r="S23" s="14">
        <v>126.49398118767022</v>
      </c>
      <c r="T23" s="14">
        <v>382.9041951783895</v>
      </c>
      <c r="U23" s="14">
        <v>425.29670635028003</v>
      </c>
      <c r="V23" s="14">
        <v>5.4350041566000407</v>
      </c>
    </row>
    <row r="24" spans="2:22" x14ac:dyDescent="0.2">
      <c r="B24" s="11"/>
      <c r="C24" s="78" t="s">
        <v>14</v>
      </c>
      <c r="D24" s="21">
        <v>68.688898581069608</v>
      </c>
      <c r="E24" s="21">
        <v>67.865520678500872</v>
      </c>
      <c r="F24" s="21">
        <v>61.135907818831036</v>
      </c>
      <c r="G24" s="21">
        <v>66.42053915637868</v>
      </c>
      <c r="H24" s="21">
        <v>408.69748250739917</v>
      </c>
      <c r="I24" s="21">
        <v>156.81384954491227</v>
      </c>
      <c r="J24" s="21">
        <v>477.52640846655953</v>
      </c>
      <c r="K24" s="21">
        <v>201.34458925182</v>
      </c>
      <c r="L24" s="21">
        <v>660.6256232433401</v>
      </c>
      <c r="M24" s="21">
        <v>558.89688414342982</v>
      </c>
      <c r="N24" s="21">
        <v>518.37324739967016</v>
      </c>
      <c r="O24" s="21">
        <v>650.72757648845663</v>
      </c>
      <c r="P24" s="21">
        <v>0.7882376083571162</v>
      </c>
      <c r="Q24" s="21">
        <v>54.165631797999794</v>
      </c>
      <c r="R24" s="21">
        <v>143.36249773738118</v>
      </c>
      <c r="S24" s="21">
        <v>80.908014988780252</v>
      </c>
      <c r="T24" s="21">
        <v>141.65970426937983</v>
      </c>
      <c r="U24" s="21">
        <v>221.94230802797998</v>
      </c>
      <c r="V24" s="21">
        <v>0.16849652613013671</v>
      </c>
    </row>
    <row r="25" spans="2:22" x14ac:dyDescent="0.2">
      <c r="B25" s="11"/>
      <c r="C25" s="78" t="s">
        <v>15</v>
      </c>
      <c r="D25" s="21">
        <v>71.075400754739931</v>
      </c>
      <c r="E25" s="21">
        <v>72.086533350080146</v>
      </c>
      <c r="F25" s="21">
        <v>81.066554758319896</v>
      </c>
      <c r="G25" s="21">
        <v>31.633490897211772</v>
      </c>
      <c r="H25" s="21">
        <v>508.4829777871002</v>
      </c>
      <c r="I25" s="21">
        <v>130.0322936635003</v>
      </c>
      <c r="J25" s="21">
        <v>497.43304542705965</v>
      </c>
      <c r="K25" s="21">
        <v>62.580488269268997</v>
      </c>
      <c r="L25" s="21">
        <v>195.44885926669969</v>
      </c>
      <c r="M25" s="21">
        <v>839.55258074081996</v>
      </c>
      <c r="N25" s="21">
        <v>1065.0713808532196</v>
      </c>
      <c r="O25" s="21">
        <v>253.84589478567881</v>
      </c>
      <c r="P25" s="21">
        <v>83.340404276318225</v>
      </c>
      <c r="Q25" s="21">
        <v>142.93068303890047</v>
      </c>
      <c r="R25" s="21">
        <v>25.842860264169701</v>
      </c>
      <c r="S25" s="21">
        <v>45.585966198889956</v>
      </c>
      <c r="T25" s="21">
        <v>241.24449090900964</v>
      </c>
      <c r="U25" s="21">
        <v>203.35439832230003</v>
      </c>
      <c r="V25" s="21">
        <v>5.2665076304699037</v>
      </c>
    </row>
    <row r="26" spans="2:22" x14ac:dyDescent="0.2">
      <c r="B26" s="13"/>
      <c r="C26" s="74" t="s">
        <v>16</v>
      </c>
      <c r="D26" s="14">
        <v>665.4203073640623</v>
      </c>
      <c r="E26" s="14">
        <v>156.4667939680705</v>
      </c>
      <c r="F26" s="14">
        <v>95.493962363419797</v>
      </c>
      <c r="G26" s="14">
        <v>122.30498842733898</v>
      </c>
      <c r="H26" s="14">
        <v>290.84017369222829</v>
      </c>
      <c r="I26" s="14">
        <v>395.17063151505778</v>
      </c>
      <c r="J26" s="14">
        <v>362.76434318480824</v>
      </c>
      <c r="K26" s="14">
        <v>1037.6184870678298</v>
      </c>
      <c r="L26" s="14">
        <v>2450.8092878274379</v>
      </c>
      <c r="M26" s="14">
        <v>2887.2234203780313</v>
      </c>
      <c r="N26" s="14">
        <v>5961.2872985931317</v>
      </c>
      <c r="O26" s="14">
        <v>568.41557658346221</v>
      </c>
      <c r="P26" s="14">
        <v>83.943252581239832</v>
      </c>
      <c r="Q26" s="14">
        <v>6409.4653086348499</v>
      </c>
      <c r="R26" s="14">
        <v>794.2014678336634</v>
      </c>
      <c r="S26" s="14">
        <v>535.24244471608108</v>
      </c>
      <c r="T26" s="14">
        <v>6653.6958277257609</v>
      </c>
      <c r="U26" s="14">
        <v>661.53199144525934</v>
      </c>
      <c r="V26" s="14">
        <v>953.54508876511136</v>
      </c>
    </row>
    <row r="27" spans="2:22" x14ac:dyDescent="0.2">
      <c r="B27" s="11"/>
      <c r="C27" s="78" t="s">
        <v>14</v>
      </c>
      <c r="D27" s="21">
        <v>309.40638801739118</v>
      </c>
      <c r="E27" s="21">
        <v>111.45370058948095</v>
      </c>
      <c r="F27" s="21">
        <v>45.858779946299798</v>
      </c>
      <c r="G27" s="21">
        <v>24.903008627940537</v>
      </c>
      <c r="H27" s="21">
        <v>106.58773336611874</v>
      </c>
      <c r="I27" s="21">
        <v>125.19594104751944</v>
      </c>
      <c r="J27" s="21">
        <v>79.92189422215894</v>
      </c>
      <c r="K27" s="21">
        <v>843.3981283155307</v>
      </c>
      <c r="L27" s="21">
        <v>2253.9811962520685</v>
      </c>
      <c r="M27" s="21">
        <v>2351.1156750242599</v>
      </c>
      <c r="N27" s="21">
        <v>4314.5612085983012</v>
      </c>
      <c r="O27" s="21">
        <v>454.61838074720066</v>
      </c>
      <c r="P27" s="21">
        <v>75.314311258371546</v>
      </c>
      <c r="Q27" s="21">
        <v>4793.4380079660377</v>
      </c>
      <c r="R27" s="21">
        <v>451.54216338161172</v>
      </c>
      <c r="S27" s="21">
        <v>21.32172564182094</v>
      </c>
      <c r="T27" s="21">
        <v>6056.8839614639001</v>
      </c>
      <c r="U27" s="21">
        <v>41.727612774069613</v>
      </c>
      <c r="V27" s="21">
        <v>489.04294081767006</v>
      </c>
    </row>
    <row r="28" spans="2:22" x14ac:dyDescent="0.2">
      <c r="B28" s="11"/>
      <c r="C28" s="78" t="s">
        <v>15</v>
      </c>
      <c r="D28" s="21">
        <v>356.01391934667112</v>
      </c>
      <c r="E28" s="21">
        <v>45.013093378589566</v>
      </c>
      <c r="F28" s="21">
        <v>49.635182417120006</v>
      </c>
      <c r="G28" s="21">
        <v>97.401979799398447</v>
      </c>
      <c r="H28" s="21">
        <v>184.25244032610954</v>
      </c>
      <c r="I28" s="21">
        <v>269.97469046753832</v>
      </c>
      <c r="J28" s="21">
        <v>282.84244896264931</v>
      </c>
      <c r="K28" s="21">
        <v>194.22035875229909</v>
      </c>
      <c r="L28" s="21">
        <v>196.82809157536923</v>
      </c>
      <c r="M28" s="21">
        <v>536.10774535377141</v>
      </c>
      <c r="N28" s="21">
        <v>1646.726089994831</v>
      </c>
      <c r="O28" s="21">
        <v>113.79719583626158</v>
      </c>
      <c r="P28" s="21">
        <v>8.6289413228682825</v>
      </c>
      <c r="Q28" s="21">
        <v>1616.0273006688117</v>
      </c>
      <c r="R28" s="21">
        <v>342.65930445205163</v>
      </c>
      <c r="S28" s="21">
        <v>513.92071907426009</v>
      </c>
      <c r="T28" s="21">
        <v>596.81186626186047</v>
      </c>
      <c r="U28" s="21">
        <v>619.80437867118974</v>
      </c>
      <c r="V28" s="21">
        <v>464.50214794744124</v>
      </c>
    </row>
    <row r="29" spans="2:22" x14ac:dyDescent="0.2">
      <c r="B29" s="13" t="s">
        <v>17</v>
      </c>
      <c r="C29" s="74" t="s">
        <v>73</v>
      </c>
      <c r="D29" s="14">
        <v>1499.1387228195183</v>
      </c>
      <c r="E29" s="14">
        <v>973.93640533239954</v>
      </c>
      <c r="F29" s="14">
        <v>1530.2107162131001</v>
      </c>
      <c r="G29" s="14">
        <v>184.53481295394107</v>
      </c>
      <c r="H29" s="14">
        <v>534.04734803330712</v>
      </c>
      <c r="I29" s="14">
        <v>758.42035248567447</v>
      </c>
      <c r="J29" s="14">
        <v>1097.8513938501803</v>
      </c>
      <c r="K29" s="14">
        <v>2460.1638724801296</v>
      </c>
      <c r="L29" s="14">
        <v>568.71333497391822</v>
      </c>
      <c r="M29" s="14">
        <v>2078.5397209091307</v>
      </c>
      <c r="N29" s="14">
        <v>1652.2935620956457</v>
      </c>
      <c r="O29" s="14">
        <v>1746.3579849373493</v>
      </c>
      <c r="P29" s="14">
        <v>2177.0687145195611</v>
      </c>
      <c r="Q29" s="14">
        <v>2084.3640740517808</v>
      </c>
      <c r="R29" s="14">
        <v>1777.6718305527093</v>
      </c>
      <c r="S29" s="14">
        <v>1485.5066201430989</v>
      </c>
      <c r="T29" s="14">
        <v>1213.3354833133801</v>
      </c>
      <c r="U29" s="14">
        <v>782.38173402258963</v>
      </c>
      <c r="V29" s="14">
        <v>1198.1284693439934</v>
      </c>
    </row>
    <row r="30" spans="2:22" x14ac:dyDescent="0.2">
      <c r="B30" s="15" t="s">
        <v>19</v>
      </c>
      <c r="C30" s="76" t="s">
        <v>22</v>
      </c>
      <c r="D30" s="16">
        <v>2838.3578784580686</v>
      </c>
      <c r="E30" s="16">
        <v>2098.2064879567661</v>
      </c>
      <c r="F30" s="16">
        <v>2228.7475497411929</v>
      </c>
      <c r="G30" s="16">
        <v>841.40018342963162</v>
      </c>
      <c r="H30" s="16">
        <v>1135.2883304570973</v>
      </c>
      <c r="I30" s="16">
        <v>1665.6801518417392</v>
      </c>
      <c r="J30" s="16">
        <v>2197.2936912282876</v>
      </c>
      <c r="K30" s="16">
        <v>4916.9406980651247</v>
      </c>
      <c r="L30" s="16">
        <v>2161.3758420285608</v>
      </c>
      <c r="M30" s="16">
        <v>6117.2300968912286</v>
      </c>
      <c r="N30" s="16">
        <v>8401.0447166855283</v>
      </c>
      <c r="O30" s="16">
        <v>3359.6656457355102</v>
      </c>
      <c r="P30" s="16">
        <v>4212.2136683015706</v>
      </c>
      <c r="Q30" s="16">
        <v>5444.5797208225822</v>
      </c>
      <c r="R30" s="16">
        <v>7266.1255536448152</v>
      </c>
      <c r="S30" s="16">
        <v>3975.0411553902522</v>
      </c>
      <c r="T30" s="16">
        <v>2491.9757096523699</v>
      </c>
      <c r="U30" s="16">
        <v>1980.9876259034882</v>
      </c>
      <c r="V30" s="16">
        <v>5305.4750743349468</v>
      </c>
    </row>
    <row r="31" spans="2:22" x14ac:dyDescent="0.2">
      <c r="B31" s="17" t="s">
        <v>21</v>
      </c>
      <c r="C31" s="77" t="s">
        <v>20</v>
      </c>
      <c r="D31" s="18">
        <v>3643.542485157941</v>
      </c>
      <c r="E31" s="18">
        <v>2394.6253359534176</v>
      </c>
      <c r="F31" s="18">
        <v>2466.4439746817638</v>
      </c>
      <c r="G31" s="18">
        <v>1061.7592019105609</v>
      </c>
      <c r="H31" s="18">
        <v>2343.3089644438251</v>
      </c>
      <c r="I31" s="18">
        <v>2347.6969265652092</v>
      </c>
      <c r="J31" s="18">
        <v>3535.0174883067148</v>
      </c>
      <c r="K31" s="18">
        <v>6218.4842626540431</v>
      </c>
      <c r="L31" s="18">
        <v>5468.2596123660378</v>
      </c>
      <c r="M31" s="18">
        <v>10402.902982153511</v>
      </c>
      <c r="N31" s="18">
        <v>15945.77664353155</v>
      </c>
      <c r="O31" s="18">
        <v>4832.6546935931074</v>
      </c>
      <c r="P31" s="18">
        <v>4380.2855627674853</v>
      </c>
      <c r="Q31" s="18">
        <v>12051.141344294332</v>
      </c>
      <c r="R31" s="18">
        <v>8229.5323794800297</v>
      </c>
      <c r="S31" s="18">
        <v>4636.7775812940035</v>
      </c>
      <c r="T31" s="18">
        <v>9528.5757325565191</v>
      </c>
      <c r="U31" s="18">
        <v>3067.8163236990276</v>
      </c>
      <c r="V31" s="18">
        <v>6264.4551672566595</v>
      </c>
    </row>
    <row r="32" spans="2:22" x14ac:dyDescent="0.2">
      <c r="B32" s="15" t="s">
        <v>40</v>
      </c>
      <c r="C32" s="76" t="s">
        <v>41</v>
      </c>
      <c r="D32" s="16">
        <v>34047.345657263948</v>
      </c>
      <c r="E32" s="16">
        <v>41349.096689377933</v>
      </c>
      <c r="F32" s="16">
        <v>43793.618619595378</v>
      </c>
      <c r="G32" s="16">
        <v>44403.180681381578</v>
      </c>
      <c r="H32" s="16">
        <v>54819.040052661483</v>
      </c>
      <c r="I32" s="16">
        <v>61917.124505003339</v>
      </c>
      <c r="J32" s="16">
        <v>66993.052788233108</v>
      </c>
      <c r="K32" s="16">
        <v>77859.358369062786</v>
      </c>
      <c r="L32" s="16">
        <v>86406.840893628498</v>
      </c>
      <c r="M32" s="16">
        <v>105011.15462982957</v>
      </c>
      <c r="N32" s="16">
        <v>109868.16406650678</v>
      </c>
      <c r="O32" s="16">
        <v>116125.45268377149</v>
      </c>
      <c r="P32" s="16">
        <v>129208.18942762492</v>
      </c>
      <c r="Q32" s="16">
        <v>144419.69249048052</v>
      </c>
      <c r="R32" s="16">
        <v>156009.0368965349</v>
      </c>
      <c r="S32" s="16">
        <v>160617.956360349</v>
      </c>
      <c r="T32" s="16">
        <v>163719.93397519246</v>
      </c>
      <c r="U32" s="16">
        <v>179309.11765821182</v>
      </c>
      <c r="V32" s="16">
        <v>185330.2320640455</v>
      </c>
    </row>
    <row r="33" spans="2:22" ht="15.75" customHeight="1" x14ac:dyDescent="0.2">
      <c r="B33" s="17" t="s">
        <v>23</v>
      </c>
      <c r="C33" s="77" t="s">
        <v>44</v>
      </c>
      <c r="D33" s="19">
        <v>8.3365026661116808</v>
      </c>
      <c r="E33" s="19">
        <v>5.0743707987598414</v>
      </c>
      <c r="F33" s="19">
        <v>5.0892061902917147</v>
      </c>
      <c r="G33" s="19">
        <v>1.894909712588301</v>
      </c>
      <c r="H33" s="19">
        <v>2.0709744814328954</v>
      </c>
      <c r="I33" s="19">
        <v>2.6901768535894144</v>
      </c>
      <c r="J33" s="19">
        <v>3.2798829128954514</v>
      </c>
      <c r="K33" s="19">
        <v>6.3151569715720361</v>
      </c>
      <c r="L33" s="19">
        <v>2.5013943568303021</v>
      </c>
      <c r="M33" s="19">
        <v>5.82531457582275</v>
      </c>
      <c r="N33" s="19">
        <v>7.6464777472754539</v>
      </c>
      <c r="O33" s="19">
        <v>2.8931345954658418</v>
      </c>
      <c r="P33" s="19">
        <v>3.2600206588770546</v>
      </c>
      <c r="Q33" s="19">
        <v>3.7699704430415286</v>
      </c>
      <c r="R33" s="19">
        <v>4.6575029871274092</v>
      </c>
      <c r="S33" s="19">
        <v>2.4748423186708854</v>
      </c>
      <c r="T33" s="19">
        <v>1.5220966983959112</v>
      </c>
      <c r="U33" s="19">
        <v>1.1047891215880761</v>
      </c>
      <c r="V33" s="19">
        <v>2.8627143101517873</v>
      </c>
    </row>
    <row r="34" spans="2:22" x14ac:dyDescent="0.2">
      <c r="B34" s="1" t="s">
        <v>24</v>
      </c>
      <c r="C34" s="3"/>
      <c r="D34" s="4"/>
      <c r="E34" s="4"/>
      <c r="F34" s="4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</sheetData>
  <mergeCells count="43">
    <mergeCell ref="R9:R10"/>
    <mergeCell ref="S9:S10"/>
    <mergeCell ref="T9:T10"/>
    <mergeCell ref="U9:U10"/>
    <mergeCell ref="V9:V10"/>
    <mergeCell ref="D5:V5"/>
    <mergeCell ref="D8:V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B13:V13"/>
    <mergeCell ref="V15:V16"/>
    <mergeCell ref="U15:U16"/>
    <mergeCell ref="R15:R16"/>
    <mergeCell ref="S15:S16"/>
    <mergeCell ref="M15:M16"/>
    <mergeCell ref="N15:N16"/>
    <mergeCell ref="O15:O16"/>
    <mergeCell ref="P15:P16"/>
    <mergeCell ref="Q15:Q16"/>
    <mergeCell ref="B15:B16"/>
    <mergeCell ref="C15:C16"/>
    <mergeCell ref="D15:D16"/>
    <mergeCell ref="E15:E16"/>
    <mergeCell ref="F15:F16"/>
    <mergeCell ref="G15:G16"/>
    <mergeCell ref="I15:I16"/>
    <mergeCell ref="L15:L16"/>
    <mergeCell ref="H15:H16"/>
    <mergeCell ref="T15:T16"/>
    <mergeCell ref="J15:J16"/>
    <mergeCell ref="K15:K16"/>
  </mergeCells>
  <pageMargins left="0.7" right="0.7" top="0.75" bottom="0.75" header="0.3" footer="0.3"/>
  <pageSetup orientation="portrait" r:id="rId1"/>
  <ignoredErrors>
    <ignoredError sqref="D9:V10 D15:H1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5:L220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RowHeight="11.25" x14ac:dyDescent="0.2"/>
  <cols>
    <col min="1" max="1" width="2.7109375" style="2" customWidth="1"/>
    <col min="2" max="2" width="3.140625" style="2" customWidth="1"/>
    <col min="3" max="3" width="42.85546875" style="2" customWidth="1"/>
    <col min="4" max="5" width="8.85546875" style="2" bestFit="1" customWidth="1"/>
    <col min="6" max="6" width="7.7109375" style="2" bestFit="1" customWidth="1"/>
    <col min="7" max="8" width="7.7109375" style="2" customWidth="1"/>
    <col min="9" max="10" width="7.7109375" style="2" bestFit="1" customWidth="1"/>
    <col min="11" max="16384" width="11.42578125" style="2"/>
  </cols>
  <sheetData>
    <row r="5" spans="2:10" ht="54" customHeight="1" x14ac:dyDescent="0.25">
      <c r="B5" s="92"/>
      <c r="C5" s="92"/>
      <c r="D5" s="122" t="s">
        <v>122</v>
      </c>
      <c r="E5" s="122"/>
      <c r="F5" s="122"/>
      <c r="G5" s="122"/>
      <c r="H5" s="122"/>
      <c r="I5" s="122"/>
      <c r="J5" s="122"/>
    </row>
    <row r="8" spans="2:10" x14ac:dyDescent="0.2">
      <c r="D8" s="117" t="s">
        <v>110</v>
      </c>
      <c r="E8" s="117"/>
      <c r="F8" s="117"/>
      <c r="G8" s="117"/>
      <c r="H8" s="117"/>
      <c r="I8" s="117"/>
      <c r="J8" s="117"/>
    </row>
    <row r="9" spans="2:10" x14ac:dyDescent="0.2">
      <c r="D9" s="128">
        <v>2019</v>
      </c>
      <c r="E9" s="128">
        <v>2020</v>
      </c>
      <c r="F9" s="128">
        <v>2021</v>
      </c>
      <c r="G9" s="128">
        <v>2022</v>
      </c>
      <c r="H9" s="128">
        <v>2023</v>
      </c>
      <c r="I9" s="128">
        <v>2024</v>
      </c>
      <c r="J9" s="128">
        <v>2025</v>
      </c>
    </row>
    <row r="10" spans="2:10" x14ac:dyDescent="0.2">
      <c r="D10" s="129"/>
      <c r="E10" s="129"/>
      <c r="F10" s="129"/>
      <c r="G10" s="129"/>
      <c r="H10" s="129"/>
      <c r="I10" s="129"/>
      <c r="J10" s="129"/>
    </row>
    <row r="13" spans="2:10" ht="15" customHeight="1" x14ac:dyDescent="0.2">
      <c r="B13" s="88"/>
      <c r="C13" s="88"/>
      <c r="D13" s="123" t="s">
        <v>25</v>
      </c>
      <c r="E13" s="123"/>
      <c r="F13" s="123"/>
      <c r="G13" s="123"/>
      <c r="H13" s="123"/>
      <c r="I13" s="123"/>
      <c r="J13" s="123"/>
    </row>
    <row r="15" spans="2:10" x14ac:dyDescent="0.2">
      <c r="B15" s="124"/>
      <c r="C15" s="126" t="s">
        <v>0</v>
      </c>
      <c r="D15" s="128">
        <v>2019</v>
      </c>
      <c r="E15" s="128">
        <v>2020</v>
      </c>
      <c r="F15" s="128">
        <v>2021</v>
      </c>
      <c r="G15" s="128">
        <v>2022</v>
      </c>
      <c r="H15" s="128">
        <v>2023</v>
      </c>
      <c r="I15" s="128">
        <v>2024</v>
      </c>
      <c r="J15" s="128">
        <v>2025</v>
      </c>
    </row>
    <row r="16" spans="2:10" x14ac:dyDescent="0.2">
      <c r="B16" s="125"/>
      <c r="C16" s="127"/>
      <c r="D16" s="129"/>
      <c r="E16" s="129"/>
      <c r="F16" s="129"/>
      <c r="G16" s="129"/>
      <c r="H16" s="129"/>
      <c r="I16" s="129"/>
      <c r="J16" s="129"/>
    </row>
    <row r="17" spans="2:12" x14ac:dyDescent="0.2">
      <c r="B17" s="32" t="s">
        <v>5</v>
      </c>
      <c r="C17" s="81" t="s">
        <v>6</v>
      </c>
      <c r="D17" s="33">
        <f t="shared" ref="D17:I17" si="0">+SUM(D18:D24)</f>
        <v>1275.9761356225697</v>
      </c>
      <c r="E17" s="33">
        <f t="shared" si="0"/>
        <v>21412.516091001391</v>
      </c>
      <c r="F17" s="33">
        <f t="shared" si="0"/>
        <v>6224.4166206557202</v>
      </c>
      <c r="G17" s="33">
        <f t="shared" si="0"/>
        <v>7941.1206417517842</v>
      </c>
      <c r="H17" s="33">
        <f t="shared" si="0"/>
        <v>5962.361312572637</v>
      </c>
      <c r="I17" s="33">
        <f t="shared" si="0"/>
        <v>11740.614013524078</v>
      </c>
      <c r="J17" s="33">
        <f t="shared" ref="J17" si="1">+SUM(J18:J24)</f>
        <v>4305.9293692681213</v>
      </c>
    </row>
    <row r="18" spans="2:12" x14ac:dyDescent="0.2">
      <c r="B18" s="30"/>
      <c r="C18" s="82" t="s">
        <v>45</v>
      </c>
      <c r="D18" s="31">
        <f>+'C.6 PDA Nación 2019-2025'!D18+'C. 8 PDA Propios 2019-2025'!D18</f>
        <v>297.76282492716717</v>
      </c>
      <c r="E18" s="31">
        <f>+'C.6 PDA Nación 2019-2025'!E18+'C. 8 PDA Propios 2019-2025'!E18</f>
        <v>826.29141102218978</v>
      </c>
      <c r="F18" s="31">
        <f>+'C.6 PDA Nación 2019-2025'!F18+'C. 8 PDA Propios 2019-2025'!F18</f>
        <v>1002.8182461183499</v>
      </c>
      <c r="G18" s="31">
        <f>+'C.6 PDA Nación 2019-2025'!G18+'C. 8 PDA Propios 2019-2025'!G18</f>
        <v>871.78955031113355</v>
      </c>
      <c r="H18" s="31">
        <v>1562.8590317779526</v>
      </c>
      <c r="I18" s="31">
        <f>+'C.6 PDA Nación 2019-2025'!I18+'C. 8 PDA Propios 2019-2025'!I18</f>
        <v>1087.2285048164474</v>
      </c>
      <c r="J18" s="31">
        <v>1013.5511791765019</v>
      </c>
      <c r="K18" s="8"/>
      <c r="L18" s="8"/>
    </row>
    <row r="19" spans="2:12" x14ac:dyDescent="0.2">
      <c r="B19" s="30"/>
      <c r="C19" s="82" t="s">
        <v>46</v>
      </c>
      <c r="D19" s="31">
        <f>+'C.6 PDA Nación 2019-2025'!D19+'C. 8 PDA Propios 2019-2025'!D19</f>
        <v>155.33775788685693</v>
      </c>
      <c r="E19" s="31">
        <f>+'C.6 PDA Nación 2019-2025'!E19+'C. 8 PDA Propios 2019-2025'!E19</f>
        <v>260.05539493693999</v>
      </c>
      <c r="F19" s="31">
        <f>+'C.6 PDA Nación 2019-2025'!F19+'C. 8 PDA Propios 2019-2025'!F19</f>
        <v>295.51504964587997</v>
      </c>
      <c r="G19" s="31">
        <f>+'C.6 PDA Nación 2019-2025'!G19+'C. 8 PDA Propios 2019-2025'!G19</f>
        <v>442.22490919001416</v>
      </c>
      <c r="H19" s="31">
        <v>563.43417053771373</v>
      </c>
      <c r="I19" s="31">
        <f>+'C.6 PDA Nación 2019-2025'!I19+'C. 8 PDA Propios 2019-2025'!I19</f>
        <v>535.39388335572983</v>
      </c>
      <c r="J19" s="31">
        <v>398.01583680780044</v>
      </c>
      <c r="L19" s="8"/>
    </row>
    <row r="20" spans="2:12" x14ac:dyDescent="0.2">
      <c r="B20" s="30"/>
      <c r="C20" s="82" t="s">
        <v>9</v>
      </c>
      <c r="D20" s="31">
        <f>+'C.6 PDA Nación 2019-2025'!D20+'C. 8 PDA Propios 2019-2025'!D20</f>
        <v>729.89477698897588</v>
      </c>
      <c r="E20" s="31">
        <f>+'C.6 PDA Nación 2019-2025'!E20+'C. 8 PDA Propios 2019-2025'!E20</f>
        <v>20262.903360630364</v>
      </c>
      <c r="F20" s="31">
        <f>+'C.6 PDA Nación 2019-2025'!F20+'C. 8 PDA Propios 2019-2025'!F20</f>
        <v>4493.5644597470409</v>
      </c>
      <c r="G20" s="31">
        <f>+'C.6 PDA Nación 2019-2025'!G20+'C. 8 PDA Propios 2019-2025'!G20</f>
        <v>6361.152199588676</v>
      </c>
      <c r="H20" s="31">
        <v>3397.535780953971</v>
      </c>
      <c r="I20" s="31">
        <f>+'C.6 PDA Nación 2019-2025'!I20+'C. 8 PDA Propios 2019-2025'!I20</f>
        <v>9806.9858836208605</v>
      </c>
      <c r="J20" s="31">
        <v>2680.5571045181291</v>
      </c>
      <c r="L20" s="8"/>
    </row>
    <row r="21" spans="2:12" x14ac:dyDescent="0.2">
      <c r="B21" s="30"/>
      <c r="C21" s="82" t="s">
        <v>47</v>
      </c>
      <c r="D21" s="31">
        <f>+'C.6 PDA Nación 2019-2025'!D21+'C. 8 PDA Propios 2019-2025'!D21</f>
        <v>51.485590355900001</v>
      </c>
      <c r="E21" s="31">
        <f>+'C.6 PDA Nación 2019-2025'!E21+'C. 8 PDA Propios 2019-2025'!E21</f>
        <v>39.002744825579995</v>
      </c>
      <c r="F21" s="31">
        <f>+'C.6 PDA Nación 2019-2025'!F21+'C. 8 PDA Propios 2019-2025'!F21</f>
        <v>334.11291752281988</v>
      </c>
      <c r="G21" s="31">
        <f>+'C.6 PDA Nación 2019-2025'!G21+'C. 8 PDA Propios 2019-2025'!G21</f>
        <v>151.83346966573993</v>
      </c>
      <c r="H21" s="31">
        <v>182.4406490845297</v>
      </c>
      <c r="I21" s="31">
        <f>+'C.6 PDA Nación 2019-2025'!I21+'C. 8 PDA Propios 2019-2025'!I21</f>
        <v>136.02611027152997</v>
      </c>
      <c r="J21" s="31">
        <v>62.731775496530055</v>
      </c>
      <c r="L21" s="8"/>
    </row>
    <row r="22" spans="2:12" x14ac:dyDescent="0.2">
      <c r="B22" s="30"/>
      <c r="C22" s="82" t="s">
        <v>48</v>
      </c>
      <c r="D22" s="31">
        <f>+'C.6 PDA Nación 2019-2025'!D22+'C. 8 PDA Propios 2019-2025'!D22</f>
        <v>5.0351190358499966</v>
      </c>
      <c r="E22" s="31">
        <f>+'C.6 PDA Nación 2019-2025'!E22+'C. 8 PDA Propios 2019-2025'!E22</f>
        <v>6.8204030735700032</v>
      </c>
      <c r="F22" s="31">
        <f>+'C.6 PDA Nación 2019-2025'!F22+'C. 8 PDA Propios 2019-2025'!F22</f>
        <v>7.9897691261700041</v>
      </c>
      <c r="G22" s="31">
        <f>+'C.6 PDA Nación 2019-2025'!G22+'C. 8 PDA Propios 2019-2025'!G22</f>
        <v>7.7089700247199744</v>
      </c>
      <c r="H22" s="31">
        <v>89.051650388320013</v>
      </c>
      <c r="I22" s="31">
        <f>+'C.6 PDA Nación 2019-2025'!I22+'C. 8 PDA Propios 2019-2025'!I22</f>
        <v>4.6397367714200133</v>
      </c>
      <c r="J22" s="31">
        <v>20.634825936890003</v>
      </c>
      <c r="L22" s="8"/>
    </row>
    <row r="23" spans="2:12" x14ac:dyDescent="0.2">
      <c r="B23" s="30"/>
      <c r="C23" s="82" t="s">
        <v>49</v>
      </c>
      <c r="D23" s="31">
        <f>+'C.6 PDA Nación 2019-2025'!D23+'C. 8 PDA Propios 2019-2025'!D23</f>
        <v>4.5169072497100036</v>
      </c>
      <c r="E23" s="31">
        <f>+'C.6 PDA Nación 2019-2025'!E23+'C. 8 PDA Propios 2019-2025'!E23</f>
        <v>4.3088035134500009</v>
      </c>
      <c r="F23" s="31">
        <f>+'C.6 PDA Nación 2019-2025'!F23+'C. 8 PDA Propios 2019-2025'!F23</f>
        <v>15.134757628670004</v>
      </c>
      <c r="G23" s="31">
        <f>+'C.6 PDA Nación 2019-2025'!G23+'C. 8 PDA Propios 2019-2025'!G23</f>
        <v>24.537486073459981</v>
      </c>
      <c r="H23" s="31">
        <v>5.3393396387899656</v>
      </c>
      <c r="I23" s="31">
        <f>+'C.6 PDA Nación 2019-2025'!I23+'C. 8 PDA Propios 2019-2025'!I23</f>
        <v>9.3128297788400047</v>
      </c>
      <c r="J23" s="31">
        <v>15.588555138389999</v>
      </c>
      <c r="L23" s="8"/>
    </row>
    <row r="24" spans="2:12" x14ac:dyDescent="0.2">
      <c r="B24" s="30"/>
      <c r="C24" s="82" t="s">
        <v>50</v>
      </c>
      <c r="D24" s="31">
        <f>+'C.6 PDA Nación 2019-2025'!D24+'C. 8 PDA Propios 2019-2025'!D24</f>
        <v>31.943159178110008</v>
      </c>
      <c r="E24" s="31">
        <f>+'C.6 PDA Nación 2019-2025'!E24+'C. 8 PDA Propios 2019-2025'!E24</f>
        <v>13.133972999299992</v>
      </c>
      <c r="F24" s="31">
        <f>+'C.6 PDA Nación 2019-2025'!F24+'C. 8 PDA Propios 2019-2025'!F24</f>
        <v>75.281420866790029</v>
      </c>
      <c r="G24" s="31">
        <f>+'C.6 PDA Nación 2019-2025'!G24+'C. 8 PDA Propios 2019-2025'!G24</f>
        <v>81.874056898040152</v>
      </c>
      <c r="H24" s="31">
        <v>161.70069019135974</v>
      </c>
      <c r="I24" s="31">
        <f>+'C.6 PDA Nación 2019-2025'!I24+'C. 8 PDA Propios 2019-2025'!I24</f>
        <v>161.02706490924999</v>
      </c>
      <c r="J24" s="31">
        <v>114.85009219388</v>
      </c>
      <c r="L24" s="8"/>
    </row>
    <row r="25" spans="2:12" x14ac:dyDescent="0.2">
      <c r="B25" s="32" t="s">
        <v>11</v>
      </c>
      <c r="C25" s="81" t="s">
        <v>12</v>
      </c>
      <c r="D25" s="33">
        <f t="shared" ref="D25:I25" si="2">+D26+D30</f>
        <v>335.7029958149792</v>
      </c>
      <c r="E25" s="33">
        <f t="shared" si="2"/>
        <v>380.75806990934962</v>
      </c>
      <c r="F25" s="33">
        <f t="shared" si="2"/>
        <v>10869.531811523397</v>
      </c>
      <c r="G25" s="33">
        <f t="shared" si="2"/>
        <v>845.18044566593187</v>
      </c>
      <c r="H25" s="33">
        <f t="shared" si="2"/>
        <v>3237.9189599354313</v>
      </c>
      <c r="I25" s="33">
        <f t="shared" si="2"/>
        <v>3854.388557976119</v>
      </c>
      <c r="J25" s="33">
        <f t="shared" ref="J25" si="3">+J26+J30</f>
        <v>7555.227695244379</v>
      </c>
    </row>
    <row r="26" spans="2:12" x14ac:dyDescent="0.2">
      <c r="B26" s="32"/>
      <c r="C26" s="81" t="s">
        <v>53</v>
      </c>
      <c r="D26" s="33">
        <f t="shared" ref="D26:I26" si="4">+SUM(D27:D29)</f>
        <v>299.40791416710027</v>
      </c>
      <c r="E26" s="33">
        <f t="shared" si="4"/>
        <v>144.10101424924983</v>
      </c>
      <c r="F26" s="33">
        <f t="shared" si="4"/>
        <v>4898.6960075709103</v>
      </c>
      <c r="G26" s="33">
        <f t="shared" si="4"/>
        <v>284.91273616798946</v>
      </c>
      <c r="H26" s="33">
        <f t="shared" si="4"/>
        <v>1603.4744292172215</v>
      </c>
      <c r="I26" s="33">
        <f t="shared" si="4"/>
        <v>1269.9555099923107</v>
      </c>
      <c r="J26" s="33">
        <f t="shared" ref="J26" si="5">+SUM(J27:J29)</f>
        <v>5926.903174560759</v>
      </c>
    </row>
    <row r="27" spans="2:12" x14ac:dyDescent="0.2">
      <c r="B27" s="29"/>
      <c r="C27" s="82" t="s">
        <v>51</v>
      </c>
      <c r="D27" s="31">
        <f>+'C.6 PDA Nación 2019-2025'!D27+'C. 8 PDA Propios 2019-2025'!D27</f>
        <v>48.678217400780134</v>
      </c>
      <c r="E27" s="31">
        <f>+'C.6 PDA Nación 2019-2025'!E27+'C. 8 PDA Propios 2019-2025'!E27</f>
        <v>101.69482736924026</v>
      </c>
      <c r="F27" s="31">
        <f>+'C.6 PDA Nación 2019-2025'!F27+'C. 8 PDA Propios 2019-2025'!F27</f>
        <v>3441.0530679864196</v>
      </c>
      <c r="G27" s="31">
        <f>+'C.6 PDA Nación 2019-2025'!G27+'C. 8 PDA Propios 2019-2025'!G27</f>
        <v>76.154003346459831</v>
      </c>
      <c r="H27" s="31">
        <v>621.99830571587154</v>
      </c>
      <c r="I27" s="31">
        <f>+'C.6 PDA Nación 2019-2025'!I27+'C. 8 PDA Propios 2019-2025'!I27</f>
        <v>758.22536049570022</v>
      </c>
      <c r="J27" s="31">
        <v>2510.6028522972997</v>
      </c>
    </row>
    <row r="28" spans="2:12" x14ac:dyDescent="0.2">
      <c r="B28" s="29"/>
      <c r="C28" s="82" t="s">
        <v>15</v>
      </c>
      <c r="D28" s="31">
        <f>+'C.6 PDA Nación 2019-2025'!D28+'C. 8 PDA Propios 2019-2025'!D28</f>
        <v>200.84434016106016</v>
      </c>
      <c r="E28" s="31">
        <f>+'C.6 PDA Nación 2019-2025'!E28+'C. 8 PDA Propios 2019-2025'!E28</f>
        <v>18.61869466762959</v>
      </c>
      <c r="F28" s="31">
        <f>+'C.6 PDA Nación 2019-2025'!F28+'C. 8 PDA Propios 2019-2025'!F28</f>
        <v>1423.8855977205701</v>
      </c>
      <c r="G28" s="31">
        <f>+'C.6 PDA Nación 2019-2025'!G28+'C. 8 PDA Propios 2019-2025'!G28</f>
        <v>164.3482862357796</v>
      </c>
      <c r="H28" s="31">
        <v>920.79105016438007</v>
      </c>
      <c r="I28" s="31">
        <f>+'C.6 PDA Nación 2019-2025'!I28+'C. 8 PDA Propios 2019-2025'!I28</f>
        <v>395.9065300440804</v>
      </c>
      <c r="J28" s="31">
        <v>3067.8427877808895</v>
      </c>
    </row>
    <row r="29" spans="2:12" x14ac:dyDescent="0.2">
      <c r="B29" s="29"/>
      <c r="C29" s="82" t="s">
        <v>52</v>
      </c>
      <c r="D29" s="31">
        <f>+'C.6 PDA Nación 2019-2025'!D29+'C. 8 PDA Propios 2019-2025'!D29</f>
        <v>49.885356605259993</v>
      </c>
      <c r="E29" s="31">
        <f>+'C.6 PDA Nación 2019-2025'!E29+'C. 8 PDA Propios 2019-2025'!E29</f>
        <v>23.787492212379995</v>
      </c>
      <c r="F29" s="31">
        <f>+'C.6 PDA Nación 2019-2025'!F29+'C. 8 PDA Propios 2019-2025'!F29</f>
        <v>33.757341863920004</v>
      </c>
      <c r="G29" s="31">
        <f>+'C.6 PDA Nación 2019-2025'!G29+'C. 8 PDA Propios 2019-2025'!G29</f>
        <v>44.410446585750009</v>
      </c>
      <c r="H29" s="31">
        <v>60.685073336970021</v>
      </c>
      <c r="I29" s="31">
        <f>+'C.6 PDA Nación 2019-2025'!I29+'C. 8 PDA Propios 2019-2025'!I29</f>
        <v>115.82361945253</v>
      </c>
      <c r="J29" s="31">
        <v>348.45753448256994</v>
      </c>
    </row>
    <row r="30" spans="2:12" x14ac:dyDescent="0.2">
      <c r="B30" s="32"/>
      <c r="C30" s="81" t="s">
        <v>54</v>
      </c>
      <c r="D30" s="33">
        <f t="shared" ref="D30:I30" si="6">+SUM(D31:D34)</f>
        <v>36.295081647878909</v>
      </c>
      <c r="E30" s="33">
        <f t="shared" si="6"/>
        <v>236.65705566009976</v>
      </c>
      <c r="F30" s="33">
        <f t="shared" si="6"/>
        <v>5970.8358039524874</v>
      </c>
      <c r="G30" s="33">
        <f t="shared" si="6"/>
        <v>560.26770949794241</v>
      </c>
      <c r="H30" s="33">
        <f t="shared" si="6"/>
        <v>1634.44453071821</v>
      </c>
      <c r="I30" s="33">
        <f t="shared" si="6"/>
        <v>2584.4330479838086</v>
      </c>
      <c r="J30" s="33">
        <f t="shared" ref="J30" si="7">+SUM(J31:J34)</f>
        <v>1628.3245206836202</v>
      </c>
    </row>
    <row r="31" spans="2:12" x14ac:dyDescent="0.2">
      <c r="B31" s="29"/>
      <c r="C31" s="82" t="s">
        <v>51</v>
      </c>
      <c r="D31" s="31">
        <f>+'C.6 PDA Nación 2019-2025'!D31+'C. 8 PDA Propios 2019-2025'!D31</f>
        <v>19.510779113869834</v>
      </c>
      <c r="E31" s="31">
        <f>+'C.6 PDA Nación 2019-2025'!E31+'C. 8 PDA Propios 2019-2025'!E31</f>
        <v>223.4591884685299</v>
      </c>
      <c r="F31" s="31">
        <f>+'C.6 PDA Nación 2019-2025'!F31+'C. 8 PDA Propios 2019-2025'!F31</f>
        <v>4689.4429494204587</v>
      </c>
      <c r="G31" s="31">
        <f>+'C.6 PDA Nación 2019-2025'!G31+'C. 8 PDA Propios 2019-2025'!G31</f>
        <v>419.21366530203403</v>
      </c>
      <c r="H31" s="31">
        <v>357.18240919952223</v>
      </c>
      <c r="I31" s="31">
        <f>+'C.6 PDA Nación 2019-2025'!I31+'C. 8 PDA Propios 2019-2025'!I31</f>
        <v>1817.82848068011</v>
      </c>
      <c r="J31" s="31">
        <v>135.20028991618011</v>
      </c>
    </row>
    <row r="32" spans="2:12" x14ac:dyDescent="0.2">
      <c r="B32" s="29"/>
      <c r="C32" s="82" t="s">
        <v>15</v>
      </c>
      <c r="D32" s="31">
        <f>+'C.6 PDA Nación 2019-2025'!D32+'C. 8 PDA Propios 2019-2025'!D32</f>
        <v>9.9621083122790619</v>
      </c>
      <c r="E32" s="31">
        <f>+'C.6 PDA Nación 2019-2025'!E32+'C. 8 PDA Propios 2019-2025'!E32</f>
        <v>9.8361218400898434</v>
      </c>
      <c r="F32" s="31">
        <f>+'C.6 PDA Nación 2019-2025'!F32+'C. 8 PDA Propios 2019-2025'!F32</f>
        <v>1155.9539696808388</v>
      </c>
      <c r="G32" s="31">
        <f>+'C.6 PDA Nación 2019-2025'!G32+'C. 8 PDA Propios 2019-2025'!G32</f>
        <v>86.130688993598596</v>
      </c>
      <c r="H32" s="31">
        <v>1185.473748539378</v>
      </c>
      <c r="I32" s="31">
        <f>+'C.6 PDA Nación 2019-2025'!I32+'C. 8 PDA Propios 2019-2025'!I32</f>
        <v>619.2511275855984</v>
      </c>
      <c r="J32" s="31">
        <v>1354.1890695159302</v>
      </c>
    </row>
    <row r="33" spans="2:10" x14ac:dyDescent="0.2">
      <c r="B33" s="29"/>
      <c r="C33" s="82" t="s">
        <v>52</v>
      </c>
      <c r="D33" s="31">
        <f>+'C.6 PDA Nación 2019-2025'!D33+'C. 8 PDA Propios 2019-2025'!D33</f>
        <v>3.402194221730011</v>
      </c>
      <c r="E33" s="31">
        <f>+'C.6 PDA Nación 2019-2025'!E33+'C. 8 PDA Propios 2019-2025'!E33</f>
        <v>3.3617453514800109</v>
      </c>
      <c r="F33" s="31">
        <f>+'C.6 PDA Nación 2019-2025'!F33+'C. 8 PDA Propios 2019-2025'!F33</f>
        <v>125.43888485119</v>
      </c>
      <c r="G33" s="31">
        <f>+'C.6 PDA Nación 2019-2025'!G33+'C. 8 PDA Propios 2019-2025'!G33</f>
        <v>54.923312552739986</v>
      </c>
      <c r="H33" s="31">
        <v>91.787458366120006</v>
      </c>
      <c r="I33" s="31">
        <f>+'C.6 PDA Nación 2019-2025'!I33+'C. 8 PDA Propios 2019-2025'!I33</f>
        <v>147.35343971810002</v>
      </c>
      <c r="J33" s="31">
        <v>138.93516125151001</v>
      </c>
    </row>
    <row r="34" spans="2:10" x14ac:dyDescent="0.2">
      <c r="B34" s="29"/>
      <c r="C34" s="82" t="s">
        <v>55</v>
      </c>
      <c r="D34" s="31">
        <f>+'C.6 PDA Nación 2019-2025'!D34+'C. 8 PDA Propios 2019-2025'!D34</f>
        <v>3.42</v>
      </c>
      <c r="E34" s="31">
        <f>+'C.6 PDA Nación 2019-2025'!E34+'C. 8 PDA Propios 2019-2025'!E34</f>
        <v>0</v>
      </c>
      <c r="F34" s="31">
        <f>+'C.6 PDA Nación 2019-2025'!F34+'C. 8 PDA Propios 2019-2025'!F34</f>
        <v>0</v>
      </c>
      <c r="G34" s="31">
        <f>+'C.6 PDA Nación 2019-2025'!G34+'C. 8 PDA Propios 2019-2025'!G34</f>
        <v>4.264956979938006E-5</v>
      </c>
      <c r="H34" s="31">
        <v>9.1461318970686989E-4</v>
      </c>
      <c r="I34" s="31">
        <f>+'C.6 PDA Nación 2019-2025'!I34+'C. 8 PDA Propios 2019-2025'!I34</f>
        <v>0</v>
      </c>
      <c r="J34" s="31">
        <v>0</v>
      </c>
    </row>
    <row r="35" spans="2:10" x14ac:dyDescent="0.2">
      <c r="B35" s="32" t="s">
        <v>17</v>
      </c>
      <c r="C35" s="81" t="s">
        <v>73</v>
      </c>
      <c r="D35" s="33">
        <f>+'C.6 PDA Nación 2019-2025'!D35+'C. 8 PDA Propios 2019-2025'!D35</f>
        <v>1396.0463774675086</v>
      </c>
      <c r="E35" s="33">
        <f>+'C.6 PDA Nación 2019-2025'!E35+'C. 8 PDA Propios 2019-2025'!E35</f>
        <v>1749.7918058898308</v>
      </c>
      <c r="F35" s="33">
        <f>+'C.6 PDA Nación 2019-2025'!F35+'C. 8 PDA Propios 2019-2025'!F35</f>
        <v>3094.3491070208806</v>
      </c>
      <c r="G35" s="33">
        <f>+'C.6 PDA Nación 2019-2025'!G35+'C. 8 PDA Propios 2019-2025'!G35</f>
        <v>3720.2010469807174</v>
      </c>
      <c r="H35" s="33">
        <v>8332.4065967139177</v>
      </c>
      <c r="I35" s="33">
        <f>+'C.6 PDA Nación 2019-2025'!I35+'C. 8 PDA Propios 2019-2025'!I35</f>
        <v>3136.7159577281259</v>
      </c>
      <c r="J35" s="33">
        <v>2049.1073672969078</v>
      </c>
    </row>
    <row r="36" spans="2:10" x14ac:dyDescent="0.2">
      <c r="B36" s="34" t="s">
        <v>19</v>
      </c>
      <c r="C36" s="80" t="s">
        <v>22</v>
      </c>
      <c r="D36" s="35">
        <f>+D37-D25</f>
        <v>2672.0225130900785</v>
      </c>
      <c r="E36" s="35">
        <f t="shared" ref="E36:I36" si="8">+E37-E25</f>
        <v>23162.307896891223</v>
      </c>
      <c r="F36" s="35">
        <f t="shared" si="8"/>
        <v>9318.7657276766004</v>
      </c>
      <c r="G36" s="35">
        <f t="shared" si="8"/>
        <v>11661.321688732502</v>
      </c>
      <c r="H36" s="35">
        <f t="shared" si="8"/>
        <v>14294.767909286555</v>
      </c>
      <c r="I36" s="35">
        <f t="shared" si="8"/>
        <v>14877.329971252206</v>
      </c>
      <c r="J36" s="35">
        <f t="shared" ref="J36" si="9">+J37-J25</f>
        <v>6355.0367365650272</v>
      </c>
    </row>
    <row r="37" spans="2:10" x14ac:dyDescent="0.2">
      <c r="B37" s="26" t="s">
        <v>21</v>
      </c>
      <c r="C37" s="79" t="s">
        <v>20</v>
      </c>
      <c r="D37" s="36">
        <f t="shared" ref="D37:I37" si="10">+D17+D25+D35</f>
        <v>3007.7255089050577</v>
      </c>
      <c r="E37" s="36">
        <f t="shared" si="10"/>
        <v>23543.065966800572</v>
      </c>
      <c r="F37" s="36">
        <f t="shared" si="10"/>
        <v>20188.297539199997</v>
      </c>
      <c r="G37" s="36">
        <f t="shared" si="10"/>
        <v>12506.502134398434</v>
      </c>
      <c r="H37" s="36">
        <f t="shared" si="10"/>
        <v>17532.686869221987</v>
      </c>
      <c r="I37" s="36">
        <f t="shared" si="10"/>
        <v>18731.718529228325</v>
      </c>
      <c r="J37" s="36">
        <f t="shared" ref="J37" si="11">+J17+J25+J35</f>
        <v>13910.264431809406</v>
      </c>
    </row>
    <row r="38" spans="2:10" x14ac:dyDescent="0.2">
      <c r="B38" s="34" t="s">
        <v>40</v>
      </c>
      <c r="C38" s="80" t="s">
        <v>41</v>
      </c>
      <c r="D38" s="35">
        <v>198476.4097883444</v>
      </c>
      <c r="E38" s="35">
        <f>198477.409788344*0+255606.728693142</f>
        <v>255606.72869314201</v>
      </c>
      <c r="F38" s="35">
        <v>273456.41423662897</v>
      </c>
      <c r="G38" s="35">
        <v>280994.09404417599</v>
      </c>
      <c r="H38" s="35">
        <v>344674.67200165801</v>
      </c>
      <c r="I38" s="35">
        <v>380763.26320859545</v>
      </c>
      <c r="J38" s="35">
        <v>397873.73650699703</v>
      </c>
    </row>
    <row r="39" spans="2:10" ht="15.75" customHeight="1" x14ac:dyDescent="0.2">
      <c r="B39" s="26" t="s">
        <v>23</v>
      </c>
      <c r="C39" s="79" t="s">
        <v>44</v>
      </c>
      <c r="D39" s="37">
        <f t="shared" ref="D39:I39" si="12">+D36/D38*100</f>
        <v>1.3462670530666732</v>
      </c>
      <c r="E39" s="37">
        <f t="shared" si="12"/>
        <v>9.0616972469053287</v>
      </c>
      <c r="F39" s="37">
        <f t="shared" si="12"/>
        <v>3.4077700293447233</v>
      </c>
      <c r="G39" s="37">
        <f t="shared" si="12"/>
        <v>4.1500237677234555</v>
      </c>
      <c r="H39" s="37">
        <f t="shared" si="12"/>
        <v>4.1473218285148006</v>
      </c>
      <c r="I39" s="37">
        <f t="shared" si="12"/>
        <v>3.9072388039446659</v>
      </c>
      <c r="J39" s="37">
        <f t="shared" ref="J39" si="13">+J36/J38*100</f>
        <v>1.5972496180212858</v>
      </c>
    </row>
    <row r="40" spans="2:10" x14ac:dyDescent="0.2">
      <c r="B40" s="1" t="s">
        <v>24</v>
      </c>
      <c r="C40" s="83"/>
      <c r="D40" s="4"/>
      <c r="E40" s="4"/>
    </row>
    <row r="57" spans="4:5" ht="11.25" hidden="1" customHeight="1" x14ac:dyDescent="0.2"/>
    <row r="58" spans="4:5" ht="11.25" hidden="1" customHeight="1" x14ac:dyDescent="0.2">
      <c r="D58" s="6">
        <v>0</v>
      </c>
      <c r="E58" s="6"/>
    </row>
    <row r="59" spans="4:5" ht="11.25" hidden="1" customHeight="1" x14ac:dyDescent="0.2">
      <c r="D59" s="6">
        <v>0</v>
      </c>
      <c r="E59" s="6"/>
    </row>
    <row r="60" spans="4:5" ht="11.25" hidden="1" customHeight="1" x14ac:dyDescent="0.2">
      <c r="D60" s="6">
        <v>0</v>
      </c>
      <c r="E60" s="6"/>
    </row>
    <row r="61" spans="4:5" ht="11.25" hidden="1" customHeight="1" x14ac:dyDescent="0.2">
      <c r="D61" s="6">
        <v>0</v>
      </c>
      <c r="E61" s="6"/>
    </row>
    <row r="62" spans="4:5" ht="11.25" hidden="1" customHeight="1" x14ac:dyDescent="0.2">
      <c r="D62" s="6">
        <v>0</v>
      </c>
      <c r="E62" s="6"/>
    </row>
    <row r="63" spans="4:5" ht="11.25" hidden="1" customHeight="1" x14ac:dyDescent="0.2">
      <c r="D63" s="6">
        <v>0</v>
      </c>
      <c r="E63" s="6"/>
    </row>
    <row r="64" spans="4:5" ht="11.25" hidden="1" customHeight="1" x14ac:dyDescent="0.2">
      <c r="D64" s="6">
        <v>0</v>
      </c>
      <c r="E64" s="6"/>
    </row>
    <row r="65" spans="4:5" ht="11.25" hidden="1" customHeight="1" x14ac:dyDescent="0.2">
      <c r="D65" s="6">
        <v>0</v>
      </c>
      <c r="E65" s="6"/>
    </row>
    <row r="66" spans="4:5" ht="11.25" hidden="1" customHeight="1" x14ac:dyDescent="0.2">
      <c r="D66" s="6">
        <v>0</v>
      </c>
      <c r="E66" s="6"/>
    </row>
    <row r="67" spans="4:5" ht="11.25" hidden="1" customHeight="1" x14ac:dyDescent="0.2">
      <c r="D67" s="6">
        <v>0</v>
      </c>
      <c r="E67" s="6"/>
    </row>
    <row r="68" spans="4:5" ht="11.25" hidden="1" customHeight="1" x14ac:dyDescent="0.2">
      <c r="D68" s="6">
        <v>0</v>
      </c>
      <c r="E68" s="6"/>
    </row>
    <row r="69" spans="4:5" ht="11.25" hidden="1" customHeight="1" x14ac:dyDescent="0.2">
      <c r="D69" s="6">
        <v>0</v>
      </c>
      <c r="E69" s="6"/>
    </row>
    <row r="70" spans="4:5" ht="11.25" hidden="1" customHeight="1" x14ac:dyDescent="0.2">
      <c r="D70" s="6">
        <v>0</v>
      </c>
      <c r="E70" s="6"/>
    </row>
    <row r="71" spans="4:5" ht="11.25" hidden="1" customHeight="1" x14ac:dyDescent="0.2">
      <c r="D71" s="6">
        <v>0</v>
      </c>
      <c r="E71" s="6"/>
    </row>
    <row r="72" spans="4:5" ht="11.25" hidden="1" customHeight="1" x14ac:dyDescent="0.2">
      <c r="D72" s="6">
        <v>0</v>
      </c>
      <c r="E72" s="6"/>
    </row>
    <row r="73" spans="4:5" ht="11.25" hidden="1" customHeight="1" x14ac:dyDescent="0.2">
      <c r="D73" s="6">
        <v>0</v>
      </c>
      <c r="E73" s="6"/>
    </row>
    <row r="74" spans="4:5" ht="11.25" hidden="1" customHeight="1" x14ac:dyDescent="0.2">
      <c r="D74" s="6">
        <v>0</v>
      </c>
      <c r="E74" s="6"/>
    </row>
    <row r="75" spans="4:5" ht="11.25" hidden="1" customHeight="1" x14ac:dyDescent="0.2">
      <c r="D75" s="6"/>
      <c r="E75" s="6"/>
    </row>
    <row r="76" spans="4:5" ht="11.25" hidden="1" customHeight="1" x14ac:dyDescent="0.2">
      <c r="D76" s="6"/>
      <c r="E76" s="6"/>
    </row>
    <row r="77" spans="4:5" ht="11.25" hidden="1" customHeight="1" x14ac:dyDescent="0.2">
      <c r="D77" s="6"/>
      <c r="E77" s="6"/>
    </row>
    <row r="78" spans="4:5" ht="11.25" hidden="1" customHeight="1" x14ac:dyDescent="0.2">
      <c r="D78" s="6"/>
      <c r="E78" s="6"/>
    </row>
    <row r="79" spans="4:5" ht="11.25" hidden="1" customHeight="1" x14ac:dyDescent="0.2">
      <c r="D79" s="6"/>
      <c r="E79" s="6"/>
    </row>
    <row r="80" spans="4:5" ht="11.25" hidden="1" customHeight="1" x14ac:dyDescent="0.2">
      <c r="D80" s="6">
        <v>0</v>
      </c>
      <c r="E80" s="6"/>
    </row>
    <row r="81" spans="4:5" ht="11.25" hidden="1" customHeight="1" x14ac:dyDescent="0.2">
      <c r="D81" s="6">
        <v>0</v>
      </c>
      <c r="E81" s="6"/>
    </row>
    <row r="82" spans="4:5" ht="11.25" hidden="1" customHeight="1" x14ac:dyDescent="0.2">
      <c r="D82" s="6">
        <v>0</v>
      </c>
      <c r="E82" s="6"/>
    </row>
    <row r="83" spans="4:5" ht="11.25" hidden="1" customHeight="1" x14ac:dyDescent="0.2">
      <c r="D83" s="6">
        <v>0</v>
      </c>
      <c r="E83" s="6"/>
    </row>
    <row r="84" spans="4:5" ht="11.25" hidden="1" customHeight="1" x14ac:dyDescent="0.2">
      <c r="D84" s="6">
        <v>0</v>
      </c>
      <c r="E84" s="6"/>
    </row>
    <row r="85" spans="4:5" ht="11.25" hidden="1" customHeight="1" x14ac:dyDescent="0.2">
      <c r="D85" s="6">
        <v>0</v>
      </c>
      <c r="E85" s="6"/>
    </row>
    <row r="86" spans="4:5" ht="11.25" hidden="1" customHeight="1" x14ac:dyDescent="0.2">
      <c r="D86" s="6">
        <v>0</v>
      </c>
      <c r="E86" s="6"/>
    </row>
    <row r="87" spans="4:5" ht="11.25" hidden="1" customHeight="1" x14ac:dyDescent="0.2">
      <c r="D87" s="6">
        <v>0</v>
      </c>
      <c r="E87" s="6"/>
    </row>
    <row r="88" spans="4:5" ht="11.25" hidden="1" customHeight="1" x14ac:dyDescent="0.2">
      <c r="D88" s="6">
        <v>0</v>
      </c>
      <c r="E88" s="6"/>
    </row>
    <row r="89" spans="4:5" ht="11.25" hidden="1" customHeight="1" x14ac:dyDescent="0.2">
      <c r="D89" s="6">
        <v>0</v>
      </c>
      <c r="E89" s="6"/>
    </row>
    <row r="90" spans="4:5" ht="11.25" hidden="1" customHeight="1" x14ac:dyDescent="0.2">
      <c r="D90" s="6">
        <v>0</v>
      </c>
      <c r="E90" s="6"/>
    </row>
    <row r="91" spans="4:5" ht="11.25" hidden="1" customHeight="1" x14ac:dyDescent="0.2">
      <c r="D91" s="6">
        <v>0</v>
      </c>
      <c r="E91" s="6"/>
    </row>
    <row r="92" spans="4:5" ht="11.25" hidden="1" customHeight="1" x14ac:dyDescent="0.2">
      <c r="D92" s="6">
        <v>0</v>
      </c>
      <c r="E92" s="6"/>
    </row>
    <row r="93" spans="4:5" ht="11.25" hidden="1" customHeight="1" x14ac:dyDescent="0.2">
      <c r="D93" s="6">
        <v>0</v>
      </c>
      <c r="E93" s="6"/>
    </row>
    <row r="94" spans="4:5" ht="11.25" hidden="1" customHeight="1" x14ac:dyDescent="0.2">
      <c r="D94" s="6">
        <v>0</v>
      </c>
      <c r="E94" s="6"/>
    </row>
    <row r="95" spans="4:5" ht="11.25" hidden="1" customHeight="1" x14ac:dyDescent="0.2">
      <c r="D95" s="6">
        <v>0</v>
      </c>
      <c r="E95" s="6"/>
    </row>
    <row r="96" spans="4:5" ht="11.25" hidden="1" customHeight="1" x14ac:dyDescent="0.2">
      <c r="D96" s="6">
        <v>0</v>
      </c>
      <c r="E96" s="6"/>
    </row>
    <row r="97" spans="4:5" ht="11.25" hidden="1" customHeight="1" x14ac:dyDescent="0.2">
      <c r="D97" s="6">
        <v>0</v>
      </c>
      <c r="E97" s="6"/>
    </row>
    <row r="98" spans="4:5" ht="11.25" hidden="1" customHeight="1" x14ac:dyDescent="0.2">
      <c r="D98" s="6">
        <v>0</v>
      </c>
      <c r="E98" s="6"/>
    </row>
    <row r="99" spans="4:5" ht="11.25" hidden="1" customHeight="1" x14ac:dyDescent="0.2">
      <c r="D99" s="6">
        <v>0</v>
      </c>
      <c r="E99" s="6"/>
    </row>
    <row r="100" spans="4:5" ht="11.25" hidden="1" customHeight="1" x14ac:dyDescent="0.2">
      <c r="D100" s="6">
        <v>0</v>
      </c>
      <c r="E100" s="6"/>
    </row>
    <row r="101" spans="4:5" ht="11.25" hidden="1" customHeight="1" x14ac:dyDescent="0.2">
      <c r="D101" s="6">
        <v>0</v>
      </c>
      <c r="E101" s="6"/>
    </row>
    <row r="102" spans="4:5" ht="11.25" hidden="1" customHeight="1" x14ac:dyDescent="0.2">
      <c r="D102" s="6">
        <v>0</v>
      </c>
      <c r="E102" s="6"/>
    </row>
    <row r="103" spans="4:5" ht="11.25" hidden="1" customHeight="1" x14ac:dyDescent="0.2">
      <c r="D103" s="6">
        <v>0</v>
      </c>
      <c r="E103" s="6"/>
    </row>
    <row r="104" spans="4:5" ht="11.25" hidden="1" customHeight="1" x14ac:dyDescent="0.2">
      <c r="D104" s="6">
        <v>0</v>
      </c>
      <c r="E104" s="6"/>
    </row>
    <row r="105" spans="4:5" ht="11.25" hidden="1" customHeight="1" x14ac:dyDescent="0.2">
      <c r="D105" s="6">
        <v>0</v>
      </c>
      <c r="E105" s="6"/>
    </row>
    <row r="106" spans="4:5" ht="11.25" hidden="1" customHeight="1" x14ac:dyDescent="0.2">
      <c r="D106" s="6">
        <v>0</v>
      </c>
      <c r="E106" s="6"/>
    </row>
    <row r="107" spans="4:5" ht="11.25" hidden="1" customHeight="1" x14ac:dyDescent="0.2">
      <c r="D107" s="6">
        <v>0</v>
      </c>
      <c r="E107" s="6"/>
    </row>
    <row r="108" spans="4:5" ht="11.25" hidden="1" customHeight="1" x14ac:dyDescent="0.2">
      <c r="D108" s="6">
        <v>0</v>
      </c>
      <c r="E108" s="6"/>
    </row>
    <row r="109" spans="4:5" ht="11.25" hidden="1" customHeight="1" x14ac:dyDescent="0.2"/>
    <row r="110" spans="4:5" ht="11.25" hidden="1" customHeight="1" x14ac:dyDescent="0.2"/>
    <row r="111" spans="4:5" ht="11.25" hidden="1" customHeight="1" x14ac:dyDescent="0.2"/>
    <row r="112" spans="4:5" ht="11.25" hidden="1" customHeight="1" x14ac:dyDescent="0.2"/>
    <row r="113" spans="4:5" ht="11.25" hidden="1" customHeight="1" x14ac:dyDescent="0.2">
      <c r="D113" s="7">
        <v>0</v>
      </c>
      <c r="E113" s="7"/>
    </row>
    <row r="114" spans="4:5" ht="11.25" hidden="1" customHeight="1" x14ac:dyDescent="0.2">
      <c r="D114" s="7">
        <v>0</v>
      </c>
      <c r="E114" s="7"/>
    </row>
    <row r="115" spans="4:5" ht="11.25" hidden="1" customHeight="1" x14ac:dyDescent="0.2">
      <c r="D115" s="7">
        <v>0</v>
      </c>
      <c r="E115" s="7"/>
    </row>
    <row r="116" spans="4:5" ht="11.25" hidden="1" customHeight="1" x14ac:dyDescent="0.2">
      <c r="D116" s="7">
        <v>0</v>
      </c>
      <c r="E116" s="7"/>
    </row>
    <row r="117" spans="4:5" ht="11.25" hidden="1" customHeight="1" x14ac:dyDescent="0.2">
      <c r="D117" s="7">
        <v>0</v>
      </c>
      <c r="E117" s="7"/>
    </row>
    <row r="118" spans="4:5" ht="11.25" hidden="1" customHeight="1" x14ac:dyDescent="0.2">
      <c r="D118" s="7">
        <v>0</v>
      </c>
      <c r="E118" s="7"/>
    </row>
    <row r="119" spans="4:5" ht="11.25" hidden="1" customHeight="1" x14ac:dyDescent="0.2">
      <c r="D119" s="7">
        <v>0</v>
      </c>
      <c r="E119" s="7"/>
    </row>
    <row r="120" spans="4:5" ht="11.25" hidden="1" customHeight="1" x14ac:dyDescent="0.2">
      <c r="D120" s="7">
        <v>0</v>
      </c>
      <c r="E120" s="7"/>
    </row>
    <row r="121" spans="4:5" ht="11.25" hidden="1" customHeight="1" x14ac:dyDescent="0.2">
      <c r="D121" s="7">
        <v>0</v>
      </c>
      <c r="E121" s="7"/>
    </row>
    <row r="122" spans="4:5" ht="11.25" hidden="1" customHeight="1" x14ac:dyDescent="0.2">
      <c r="D122" s="7">
        <v>0</v>
      </c>
      <c r="E122" s="7"/>
    </row>
    <row r="123" spans="4:5" ht="11.25" hidden="1" customHeight="1" x14ac:dyDescent="0.2">
      <c r="D123" s="7">
        <v>0</v>
      </c>
      <c r="E123" s="7"/>
    </row>
    <row r="124" spans="4:5" ht="11.25" hidden="1" customHeight="1" x14ac:dyDescent="0.2">
      <c r="D124" s="7">
        <v>0</v>
      </c>
      <c r="E124" s="7"/>
    </row>
    <row r="125" spans="4:5" ht="11.25" hidden="1" customHeight="1" x14ac:dyDescent="0.2">
      <c r="D125" s="7">
        <v>0</v>
      </c>
      <c r="E125" s="7"/>
    </row>
    <row r="126" spans="4:5" ht="11.25" hidden="1" customHeight="1" x14ac:dyDescent="0.2">
      <c r="D126" s="7">
        <v>0</v>
      </c>
      <c r="E126" s="7"/>
    </row>
    <row r="127" spans="4:5" ht="11.25" hidden="1" customHeight="1" x14ac:dyDescent="0.2">
      <c r="D127" s="7">
        <v>0</v>
      </c>
      <c r="E127" s="7"/>
    </row>
    <row r="128" spans="4:5" ht="11.25" hidden="1" customHeight="1" x14ac:dyDescent="0.2">
      <c r="D128" s="7">
        <v>0</v>
      </c>
      <c r="E128" s="7"/>
    </row>
    <row r="129" spans="4:5" ht="11.25" hidden="1" customHeight="1" x14ac:dyDescent="0.2">
      <c r="D129" s="7">
        <v>0</v>
      </c>
      <c r="E129" s="7"/>
    </row>
    <row r="130" spans="4:5" ht="11.25" hidden="1" customHeight="1" x14ac:dyDescent="0.2">
      <c r="D130" s="7">
        <v>0</v>
      </c>
      <c r="E130" s="7"/>
    </row>
    <row r="131" spans="4:5" ht="11.25" hidden="1" customHeight="1" x14ac:dyDescent="0.2">
      <c r="D131" s="7">
        <v>0</v>
      </c>
      <c r="E131" s="7"/>
    </row>
    <row r="132" spans="4:5" ht="11.25" hidden="1" customHeight="1" x14ac:dyDescent="0.2">
      <c r="D132" s="7">
        <v>0</v>
      </c>
      <c r="E132" s="7"/>
    </row>
    <row r="133" spans="4:5" ht="11.25" hidden="1" customHeight="1" x14ac:dyDescent="0.2">
      <c r="D133" s="7">
        <v>0</v>
      </c>
      <c r="E133" s="7"/>
    </row>
    <row r="134" spans="4:5" ht="11.25" hidden="1" customHeight="1" x14ac:dyDescent="0.2">
      <c r="D134" s="7">
        <v>0</v>
      </c>
      <c r="E134" s="7"/>
    </row>
    <row r="135" spans="4:5" ht="11.25" hidden="1" customHeight="1" x14ac:dyDescent="0.2">
      <c r="D135" s="7">
        <v>0</v>
      </c>
      <c r="E135" s="7"/>
    </row>
    <row r="136" spans="4:5" ht="11.25" hidden="1" customHeight="1" x14ac:dyDescent="0.2">
      <c r="D136" s="7">
        <v>0</v>
      </c>
      <c r="E136" s="7"/>
    </row>
    <row r="137" spans="4:5" ht="11.25" hidden="1" customHeight="1" x14ac:dyDescent="0.2">
      <c r="D137" s="7">
        <v>0</v>
      </c>
      <c r="E137" s="7"/>
    </row>
    <row r="138" spans="4:5" ht="11.25" hidden="1" customHeight="1" x14ac:dyDescent="0.2">
      <c r="D138" s="7">
        <v>0</v>
      </c>
      <c r="E138" s="7"/>
    </row>
    <row r="139" spans="4:5" ht="11.25" hidden="1" customHeight="1" x14ac:dyDescent="0.2">
      <c r="D139" s="7">
        <v>0</v>
      </c>
      <c r="E139" s="7"/>
    </row>
    <row r="140" spans="4:5" ht="11.25" hidden="1" customHeight="1" x14ac:dyDescent="0.2">
      <c r="D140" s="7">
        <v>0</v>
      </c>
      <c r="E140" s="7"/>
    </row>
    <row r="141" spans="4:5" ht="11.25" hidden="1" customHeight="1" x14ac:dyDescent="0.2">
      <c r="D141" s="7">
        <v>0</v>
      </c>
      <c r="E141" s="7"/>
    </row>
    <row r="142" spans="4:5" ht="11.25" hidden="1" customHeight="1" x14ac:dyDescent="0.2">
      <c r="D142" s="7"/>
      <c r="E142" s="7"/>
    </row>
    <row r="143" spans="4:5" ht="11.25" hidden="1" customHeight="1" x14ac:dyDescent="0.2">
      <c r="D143" s="7"/>
      <c r="E143" s="7"/>
    </row>
    <row r="144" spans="4:5" ht="11.25" hidden="1" customHeight="1" x14ac:dyDescent="0.2">
      <c r="D144" s="7"/>
      <c r="E144" s="7"/>
    </row>
    <row r="145" spans="4:5" ht="11.25" hidden="1" customHeight="1" x14ac:dyDescent="0.2"/>
    <row r="146" spans="4:5" ht="11.25" hidden="1" customHeight="1" x14ac:dyDescent="0.2">
      <c r="D146" s="7">
        <v>0</v>
      </c>
      <c r="E146" s="7"/>
    </row>
    <row r="147" spans="4:5" ht="11.25" hidden="1" customHeight="1" x14ac:dyDescent="0.2">
      <c r="D147" s="7">
        <v>0</v>
      </c>
      <c r="E147" s="7"/>
    </row>
    <row r="148" spans="4:5" ht="11.25" hidden="1" customHeight="1" x14ac:dyDescent="0.2">
      <c r="D148" s="7">
        <v>0</v>
      </c>
      <c r="E148" s="7"/>
    </row>
    <row r="149" spans="4:5" ht="11.25" hidden="1" customHeight="1" x14ac:dyDescent="0.2">
      <c r="D149" s="7">
        <v>0</v>
      </c>
      <c r="E149" s="7"/>
    </row>
    <row r="150" spans="4:5" ht="11.25" hidden="1" customHeight="1" x14ac:dyDescent="0.2">
      <c r="D150" s="7">
        <v>0</v>
      </c>
      <c r="E150" s="7"/>
    </row>
    <row r="151" spans="4:5" ht="11.25" hidden="1" customHeight="1" x14ac:dyDescent="0.2">
      <c r="D151" s="7">
        <v>0</v>
      </c>
      <c r="E151" s="7"/>
    </row>
    <row r="152" spans="4:5" ht="11.25" hidden="1" customHeight="1" x14ac:dyDescent="0.2">
      <c r="D152" s="7">
        <v>0</v>
      </c>
      <c r="E152" s="7"/>
    </row>
    <row r="153" spans="4:5" ht="11.25" hidden="1" customHeight="1" x14ac:dyDescent="0.2">
      <c r="D153" s="7">
        <v>0</v>
      </c>
      <c r="E153" s="7"/>
    </row>
    <row r="154" spans="4:5" ht="11.25" hidden="1" customHeight="1" x14ac:dyDescent="0.2">
      <c r="D154" s="7">
        <v>0</v>
      </c>
      <c r="E154" s="7"/>
    </row>
    <row r="155" spans="4:5" ht="11.25" hidden="1" customHeight="1" x14ac:dyDescent="0.2">
      <c r="D155" s="7">
        <v>0</v>
      </c>
      <c r="E155" s="7"/>
    </row>
    <row r="156" spans="4:5" ht="11.25" hidden="1" customHeight="1" x14ac:dyDescent="0.2">
      <c r="D156" s="7">
        <v>0</v>
      </c>
      <c r="E156" s="7"/>
    </row>
    <row r="157" spans="4:5" ht="11.25" hidden="1" customHeight="1" x14ac:dyDescent="0.2">
      <c r="D157" s="7">
        <v>0</v>
      </c>
      <c r="E157" s="7"/>
    </row>
    <row r="158" spans="4:5" ht="11.25" hidden="1" customHeight="1" x14ac:dyDescent="0.2">
      <c r="D158" s="7">
        <v>0</v>
      </c>
      <c r="E158" s="7"/>
    </row>
    <row r="159" spans="4:5" ht="11.25" hidden="1" customHeight="1" x14ac:dyDescent="0.2">
      <c r="D159" s="7">
        <v>0</v>
      </c>
      <c r="E159" s="7"/>
    </row>
    <row r="160" spans="4:5" ht="11.25" hidden="1" customHeight="1" x14ac:dyDescent="0.2">
      <c r="D160" s="7">
        <v>0</v>
      </c>
      <c r="E160" s="7"/>
    </row>
    <row r="161" spans="4:5" ht="11.25" hidden="1" customHeight="1" x14ac:dyDescent="0.2">
      <c r="D161" s="7">
        <v>0</v>
      </c>
      <c r="E161" s="7"/>
    </row>
    <row r="162" spans="4:5" ht="11.25" hidden="1" customHeight="1" x14ac:dyDescent="0.2">
      <c r="D162" s="7">
        <v>0</v>
      </c>
      <c r="E162" s="7"/>
    </row>
    <row r="163" spans="4:5" ht="11.25" hidden="1" customHeight="1" x14ac:dyDescent="0.2">
      <c r="D163" s="7">
        <v>0</v>
      </c>
      <c r="E163" s="7"/>
    </row>
    <row r="164" spans="4:5" ht="11.25" hidden="1" customHeight="1" x14ac:dyDescent="0.2">
      <c r="D164" s="7">
        <v>0</v>
      </c>
      <c r="E164" s="7"/>
    </row>
    <row r="165" spans="4:5" ht="11.25" hidden="1" customHeight="1" x14ac:dyDescent="0.2">
      <c r="D165" s="7">
        <v>0</v>
      </c>
      <c r="E165" s="7"/>
    </row>
    <row r="166" spans="4:5" ht="11.25" hidden="1" customHeight="1" x14ac:dyDescent="0.2">
      <c r="D166" s="7">
        <v>0</v>
      </c>
      <c r="E166" s="7"/>
    </row>
    <row r="167" spans="4:5" ht="11.25" hidden="1" customHeight="1" x14ac:dyDescent="0.2">
      <c r="D167" s="7">
        <v>0</v>
      </c>
      <c r="E167" s="7"/>
    </row>
    <row r="168" spans="4:5" ht="11.25" hidden="1" customHeight="1" x14ac:dyDescent="0.2">
      <c r="D168" s="7">
        <v>0</v>
      </c>
      <c r="E168" s="7"/>
    </row>
    <row r="169" spans="4:5" ht="11.25" hidden="1" customHeight="1" x14ac:dyDescent="0.2">
      <c r="D169" s="7">
        <v>0</v>
      </c>
      <c r="E169" s="7"/>
    </row>
    <row r="170" spans="4:5" ht="11.25" hidden="1" customHeight="1" x14ac:dyDescent="0.2">
      <c r="D170" s="7">
        <v>0</v>
      </c>
      <c r="E170" s="7"/>
    </row>
    <row r="171" spans="4:5" ht="11.25" hidden="1" customHeight="1" x14ac:dyDescent="0.2">
      <c r="D171" s="7">
        <v>0</v>
      </c>
      <c r="E171" s="7"/>
    </row>
    <row r="172" spans="4:5" ht="11.25" hidden="1" customHeight="1" x14ac:dyDescent="0.2">
      <c r="D172" s="7">
        <v>0</v>
      </c>
      <c r="E172" s="7"/>
    </row>
    <row r="173" spans="4:5" ht="11.25" hidden="1" customHeight="1" x14ac:dyDescent="0.2">
      <c r="D173" s="7">
        <v>0</v>
      </c>
      <c r="E173" s="7"/>
    </row>
    <row r="174" spans="4:5" ht="11.25" hidden="1" customHeight="1" x14ac:dyDescent="0.2">
      <c r="D174" s="7">
        <v>0</v>
      </c>
      <c r="E174" s="7"/>
    </row>
    <row r="175" spans="4:5" ht="11.25" hidden="1" customHeight="1" x14ac:dyDescent="0.2"/>
    <row r="176" spans="4:5" ht="11.25" hidden="1" customHeight="1" x14ac:dyDescent="0.2"/>
    <row r="177" ht="11.25" hidden="1" customHeight="1" x14ac:dyDescent="0.2"/>
    <row r="178" ht="11.25" hidden="1" customHeight="1" x14ac:dyDescent="0.2"/>
    <row r="179" ht="11.25" hidden="1" customHeight="1" x14ac:dyDescent="0.2"/>
    <row r="180" ht="11.25" hidden="1" customHeight="1" x14ac:dyDescent="0.2"/>
    <row r="181" ht="11.25" hidden="1" customHeight="1" x14ac:dyDescent="0.2"/>
    <row r="182" ht="11.25" hidden="1" customHeight="1" x14ac:dyDescent="0.2"/>
    <row r="183" ht="11.25" hidden="1" customHeight="1" x14ac:dyDescent="0.2"/>
    <row r="184" ht="11.25" hidden="1" customHeight="1" x14ac:dyDescent="0.2"/>
    <row r="185" ht="11.25" hidden="1" customHeight="1" x14ac:dyDescent="0.2"/>
    <row r="186" ht="11.25" hidden="1" customHeight="1" x14ac:dyDescent="0.2"/>
    <row r="187" ht="11.25" hidden="1" customHeight="1" x14ac:dyDescent="0.2"/>
    <row r="188" ht="11.25" hidden="1" customHeight="1" x14ac:dyDescent="0.2"/>
    <row r="189" ht="11.25" hidden="1" customHeight="1" x14ac:dyDescent="0.2"/>
    <row r="190" ht="11.25" hidden="1" customHeight="1" x14ac:dyDescent="0.2"/>
    <row r="191" ht="11.25" hidden="1" customHeight="1" x14ac:dyDescent="0.2"/>
    <row r="192" ht="11.25" hidden="1" customHeight="1" x14ac:dyDescent="0.2"/>
    <row r="193" ht="11.25" hidden="1" customHeight="1" x14ac:dyDescent="0.2"/>
    <row r="194" ht="11.25" hidden="1" customHeight="1" x14ac:dyDescent="0.2"/>
    <row r="195" ht="11.25" hidden="1" customHeight="1" x14ac:dyDescent="0.2"/>
    <row r="196" ht="11.25" hidden="1" customHeight="1" x14ac:dyDescent="0.2"/>
    <row r="197" ht="11.25" hidden="1" customHeight="1" x14ac:dyDescent="0.2"/>
    <row r="198" ht="11.25" hidden="1" customHeight="1" x14ac:dyDescent="0.2"/>
    <row r="199" ht="11.25" hidden="1" customHeight="1" x14ac:dyDescent="0.2"/>
    <row r="200" ht="11.25" hidden="1" customHeight="1" x14ac:dyDescent="0.2"/>
    <row r="201" ht="11.25" hidden="1" customHeight="1" x14ac:dyDescent="0.2"/>
    <row r="202" ht="11.25" hidden="1" customHeight="1" x14ac:dyDescent="0.2"/>
    <row r="203" ht="11.25" hidden="1" customHeight="1" x14ac:dyDescent="0.2"/>
    <row r="204" ht="11.25" hidden="1" customHeight="1" x14ac:dyDescent="0.2"/>
    <row r="205" ht="11.25" hidden="1" customHeight="1" x14ac:dyDescent="0.2"/>
    <row r="206" ht="11.25" hidden="1" customHeight="1" x14ac:dyDescent="0.2"/>
    <row r="207" ht="11.25" hidden="1" customHeight="1" x14ac:dyDescent="0.2"/>
    <row r="208" ht="11.25" hidden="1" customHeight="1" x14ac:dyDescent="0.2"/>
    <row r="209" ht="11.25" hidden="1" customHeight="1" x14ac:dyDescent="0.2"/>
    <row r="210" ht="11.25" hidden="1" customHeight="1" x14ac:dyDescent="0.2"/>
    <row r="211" ht="11.25" hidden="1" customHeight="1" x14ac:dyDescent="0.2"/>
    <row r="212" ht="11.25" hidden="1" customHeight="1" x14ac:dyDescent="0.2"/>
    <row r="213" ht="11.25" hidden="1" customHeight="1" x14ac:dyDescent="0.2"/>
    <row r="214" ht="11.25" hidden="1" customHeight="1" x14ac:dyDescent="0.2"/>
    <row r="215" ht="11.25" hidden="1" customHeight="1" x14ac:dyDescent="0.2"/>
    <row r="216" ht="11.25" hidden="1" customHeight="1" x14ac:dyDescent="0.2"/>
    <row r="217" ht="11.25" hidden="1" customHeight="1" x14ac:dyDescent="0.2"/>
    <row r="218" ht="11.25" hidden="1" customHeight="1" x14ac:dyDescent="0.2"/>
    <row r="219" ht="11.25" hidden="1" customHeight="1" x14ac:dyDescent="0.2"/>
    <row r="220" ht="11.25" hidden="1" customHeight="1" x14ac:dyDescent="0.2"/>
  </sheetData>
  <mergeCells count="19">
    <mergeCell ref="D5:J5"/>
    <mergeCell ref="D8:J8"/>
    <mergeCell ref="D13:J13"/>
    <mergeCell ref="D9:D10"/>
    <mergeCell ref="E9:E10"/>
    <mergeCell ref="F9:F10"/>
    <mergeCell ref="G9:G10"/>
    <mergeCell ref="H9:H10"/>
    <mergeCell ref="I9:I10"/>
    <mergeCell ref="J9:J10"/>
    <mergeCell ref="B15:B16"/>
    <mergeCell ref="C15:C16"/>
    <mergeCell ref="D15:D16"/>
    <mergeCell ref="E15:E16"/>
    <mergeCell ref="J15:J16"/>
    <mergeCell ref="I15:I16"/>
    <mergeCell ref="H15:H16"/>
    <mergeCell ref="G15:G16"/>
    <mergeCell ref="F15:F16"/>
  </mergeCells>
  <pageMargins left="0.7" right="0.7" top="0.75" bottom="0.75" header="0.3" footer="0.3"/>
  <pageSetup orientation="portrait" r:id="rId1"/>
  <ignoredErrors>
    <ignoredError sqref="H30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B5:X60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/>
    </sheetView>
  </sheetViews>
  <sheetFormatPr baseColWidth="10" defaultRowHeight="11.25" x14ac:dyDescent="0.2"/>
  <cols>
    <col min="1" max="2" width="2.7109375" style="2" customWidth="1"/>
    <col min="3" max="3" width="36.140625" style="2" customWidth="1"/>
    <col min="4" max="22" width="8.5703125" style="2" customWidth="1"/>
    <col min="23" max="23" width="7.7109375" style="2" customWidth="1"/>
    <col min="24" max="24" width="14.140625" style="2" bestFit="1" customWidth="1"/>
    <col min="25" max="28" width="7.7109375" style="2" customWidth="1"/>
    <col min="29" max="16384" width="11.42578125" style="2"/>
  </cols>
  <sheetData>
    <row r="5" spans="2:24" ht="18" x14ac:dyDescent="0.25">
      <c r="D5" s="116" t="s">
        <v>123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8" spans="2:24" x14ac:dyDescent="0.2">
      <c r="D8" s="117" t="s">
        <v>110</v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</row>
    <row r="9" spans="2:24" x14ac:dyDescent="0.2">
      <c r="D9" s="114" t="s">
        <v>1</v>
      </c>
      <c r="E9" s="114" t="s">
        <v>2</v>
      </c>
      <c r="F9" s="114" t="s">
        <v>3</v>
      </c>
      <c r="G9" s="114" t="s">
        <v>4</v>
      </c>
      <c r="H9" s="114">
        <v>2004</v>
      </c>
      <c r="I9" s="114">
        <v>2005</v>
      </c>
      <c r="J9" s="114">
        <v>2006</v>
      </c>
      <c r="K9" s="114">
        <v>2007</v>
      </c>
      <c r="L9" s="114">
        <v>2008</v>
      </c>
      <c r="M9" s="114">
        <v>2009</v>
      </c>
      <c r="N9" s="114">
        <v>2010</v>
      </c>
      <c r="O9" s="114">
        <v>2011</v>
      </c>
      <c r="P9" s="114">
        <v>2012</v>
      </c>
      <c r="Q9" s="114">
        <v>2013</v>
      </c>
      <c r="R9" s="114">
        <v>2014</v>
      </c>
      <c r="S9" s="114">
        <v>2015</v>
      </c>
      <c r="T9" s="114">
        <v>2016</v>
      </c>
      <c r="U9" s="114">
        <v>2017</v>
      </c>
      <c r="V9" s="114">
        <v>2018</v>
      </c>
    </row>
    <row r="10" spans="2:24" x14ac:dyDescent="0.2"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</row>
    <row r="11" spans="2:24" x14ac:dyDescent="0.2"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2:24" x14ac:dyDescent="0.2">
      <c r="X12" s="9"/>
    </row>
    <row r="13" spans="2:24" ht="15" customHeight="1" x14ac:dyDescent="0.2">
      <c r="B13" s="88"/>
      <c r="C13" s="88"/>
      <c r="D13" s="123" t="s">
        <v>75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</row>
    <row r="14" spans="2:24" ht="15" customHeight="1" x14ac:dyDescent="0.2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</row>
    <row r="15" spans="2:24" x14ac:dyDescent="0.2">
      <c r="B15" s="118"/>
      <c r="C15" s="120" t="s">
        <v>0</v>
      </c>
      <c r="D15" s="114" t="s">
        <v>1</v>
      </c>
      <c r="E15" s="114" t="s">
        <v>2</v>
      </c>
      <c r="F15" s="114" t="s">
        <v>3</v>
      </c>
      <c r="G15" s="114" t="s">
        <v>4</v>
      </c>
      <c r="H15" s="114">
        <v>2004</v>
      </c>
      <c r="I15" s="114">
        <v>2005</v>
      </c>
      <c r="J15" s="114">
        <v>2006</v>
      </c>
      <c r="K15" s="114">
        <v>2007</v>
      </c>
      <c r="L15" s="114">
        <v>2008</v>
      </c>
      <c r="M15" s="114">
        <v>2009</v>
      </c>
      <c r="N15" s="114">
        <v>2010</v>
      </c>
      <c r="O15" s="114">
        <v>2011</v>
      </c>
      <c r="P15" s="114">
        <v>2012</v>
      </c>
      <c r="Q15" s="114">
        <v>2013</v>
      </c>
      <c r="R15" s="114">
        <v>2014</v>
      </c>
      <c r="S15" s="114">
        <v>2015</v>
      </c>
      <c r="T15" s="114">
        <v>2016</v>
      </c>
      <c r="U15" s="114">
        <v>2017</v>
      </c>
      <c r="V15" s="114">
        <v>2018</v>
      </c>
    </row>
    <row r="16" spans="2:24" x14ac:dyDescent="0.2">
      <c r="B16" s="119"/>
      <c r="C16" s="121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</row>
    <row r="17" spans="2:22" x14ac:dyDescent="0.2">
      <c r="B17" s="13" t="s">
        <v>5</v>
      </c>
      <c r="C17" s="74" t="s">
        <v>6</v>
      </c>
      <c r="D17" s="22">
        <v>1021.63721577499</v>
      </c>
      <c r="E17" s="22">
        <v>858.82273309653704</v>
      </c>
      <c r="F17" s="22">
        <v>406.87927294195254</v>
      </c>
      <c r="G17" s="22">
        <v>392.18840719672085</v>
      </c>
      <c r="H17" s="22">
        <v>344.86538195904166</v>
      </c>
      <c r="I17" s="22">
        <v>659.31096929325463</v>
      </c>
      <c r="J17" s="22">
        <v>755.63584807132747</v>
      </c>
      <c r="K17" s="22">
        <v>1993.7386012878449</v>
      </c>
      <c r="L17" s="22">
        <v>1160.6974269993623</v>
      </c>
      <c r="M17" s="22">
        <v>3487.1754049194574</v>
      </c>
      <c r="N17" s="22">
        <v>6218.4483467953924</v>
      </c>
      <c r="O17" s="22">
        <v>935.86678702431027</v>
      </c>
      <c r="P17" s="22">
        <v>1427.2847738240366</v>
      </c>
      <c r="Q17" s="22">
        <v>2421.8450963562609</v>
      </c>
      <c r="R17" s="22">
        <v>4786.2101974736834</v>
      </c>
      <c r="S17" s="22">
        <v>1821.0611896632081</v>
      </c>
      <c r="T17" s="22">
        <v>890.32766087683046</v>
      </c>
      <c r="U17" s="22">
        <v>893.9466832974299</v>
      </c>
      <c r="V17" s="22">
        <v>3606.2538315341708</v>
      </c>
    </row>
    <row r="18" spans="2:22" x14ac:dyDescent="0.2">
      <c r="B18" s="20"/>
      <c r="C18" s="78" t="s">
        <v>7</v>
      </c>
      <c r="D18" s="23">
        <v>98.653266660007645</v>
      </c>
      <c r="E18" s="23">
        <v>113.47905163771938</v>
      </c>
      <c r="F18" s="23">
        <v>92.748117438559419</v>
      </c>
      <c r="G18" s="23">
        <v>88.267491612025538</v>
      </c>
      <c r="H18" s="23">
        <v>89.034572891602295</v>
      </c>
      <c r="I18" s="23">
        <v>87.993814639443528</v>
      </c>
      <c r="J18" s="23">
        <v>154.58588320682384</v>
      </c>
      <c r="K18" s="23">
        <v>249.2206868163459</v>
      </c>
      <c r="L18" s="23">
        <v>300.42303178641947</v>
      </c>
      <c r="M18" s="23">
        <v>323.60095084598288</v>
      </c>
      <c r="N18" s="23">
        <v>658.27469106904414</v>
      </c>
      <c r="O18" s="23">
        <v>186.7525451947227</v>
      </c>
      <c r="P18" s="23">
        <v>434.75916175123677</v>
      </c>
      <c r="Q18" s="23">
        <v>715.25845388512687</v>
      </c>
      <c r="R18" s="23">
        <v>1079.2224719295948</v>
      </c>
      <c r="S18" s="23">
        <v>852.33994708965122</v>
      </c>
      <c r="T18" s="23">
        <v>261.65151169148027</v>
      </c>
      <c r="U18" s="23">
        <v>229.7434586676801</v>
      </c>
      <c r="V18" s="23">
        <v>872.90432977705018</v>
      </c>
    </row>
    <row r="19" spans="2:22" x14ac:dyDescent="0.2">
      <c r="B19" s="20"/>
      <c r="C19" s="78" t="s">
        <v>8</v>
      </c>
      <c r="D19" s="23">
        <v>76.881710699768973</v>
      </c>
      <c r="E19" s="23">
        <v>70.60035070897942</v>
      </c>
      <c r="F19" s="23">
        <v>61.361898738629186</v>
      </c>
      <c r="G19" s="23">
        <v>45.365895999978761</v>
      </c>
      <c r="H19" s="23">
        <v>49.71196794344997</v>
      </c>
      <c r="I19" s="23">
        <v>55.398354671949988</v>
      </c>
      <c r="J19" s="23">
        <v>55.690956647261977</v>
      </c>
      <c r="K19" s="23">
        <v>141.58942217893107</v>
      </c>
      <c r="L19" s="23">
        <v>41.732840143722015</v>
      </c>
      <c r="M19" s="23">
        <v>71.463585044068282</v>
      </c>
      <c r="N19" s="23">
        <v>108.92601972069404</v>
      </c>
      <c r="O19" s="23">
        <v>142.71052670477238</v>
      </c>
      <c r="P19" s="23">
        <v>198.44068830870836</v>
      </c>
      <c r="Q19" s="23">
        <v>167.73311169604398</v>
      </c>
      <c r="R19" s="23">
        <v>134.79357084211614</v>
      </c>
      <c r="S19" s="23">
        <v>149.23865053654634</v>
      </c>
      <c r="T19" s="23">
        <v>91.06152740738024</v>
      </c>
      <c r="U19" s="23">
        <v>71.745551543919987</v>
      </c>
      <c r="V19" s="23">
        <v>70.33845985432589</v>
      </c>
    </row>
    <row r="20" spans="2:22" x14ac:dyDescent="0.2">
      <c r="B20" s="20"/>
      <c r="C20" s="78" t="s">
        <v>9</v>
      </c>
      <c r="D20" s="23">
        <v>846.10223841521326</v>
      </c>
      <c r="E20" s="23">
        <v>673.74354039812829</v>
      </c>
      <c r="F20" s="23">
        <v>252.71078256876393</v>
      </c>
      <c r="G20" s="23">
        <v>258.49678790271656</v>
      </c>
      <c r="H20" s="23">
        <v>206.01857321872936</v>
      </c>
      <c r="I20" s="23">
        <v>515.91485754286123</v>
      </c>
      <c r="J20" s="23">
        <v>545.32058395624165</v>
      </c>
      <c r="K20" s="23">
        <v>1599.8095404407679</v>
      </c>
      <c r="L20" s="23">
        <v>818.11535125862065</v>
      </c>
      <c r="M20" s="23">
        <v>3091.5114815254065</v>
      </c>
      <c r="N20" s="23">
        <v>5451.039527889654</v>
      </c>
      <c r="O20" s="23">
        <v>604.13143976781521</v>
      </c>
      <c r="P20" s="23">
        <v>793.42708285909146</v>
      </c>
      <c r="Q20" s="23">
        <v>1538.6377707870902</v>
      </c>
      <c r="R20" s="23">
        <v>3571.657607627973</v>
      </c>
      <c r="S20" s="23">
        <v>819.3866701780106</v>
      </c>
      <c r="T20" s="23">
        <v>534.87951670297002</v>
      </c>
      <c r="U20" s="23">
        <v>591.13742283604984</v>
      </c>
      <c r="V20" s="23">
        <v>2662.1677813561046</v>
      </c>
    </row>
    <row r="21" spans="2:22" x14ac:dyDescent="0.2">
      <c r="B21" s="20"/>
      <c r="C21" s="78" t="s">
        <v>10</v>
      </c>
      <c r="D21" s="23">
        <v>0</v>
      </c>
      <c r="E21" s="23">
        <v>0.99979035170999941</v>
      </c>
      <c r="F21" s="23">
        <v>5.8474195999999208E-2</v>
      </c>
      <c r="G21" s="23">
        <v>5.8231681999999639E-2</v>
      </c>
      <c r="H21" s="23">
        <v>0.10026790525999968</v>
      </c>
      <c r="I21" s="23">
        <v>3.942439000002196E-3</v>
      </c>
      <c r="J21" s="23">
        <v>3.8424261000000112E-2</v>
      </c>
      <c r="K21" s="23">
        <v>3.1189518518000003</v>
      </c>
      <c r="L21" s="23">
        <v>0.42620381059999635</v>
      </c>
      <c r="M21" s="23">
        <v>0.59938750400000029</v>
      </c>
      <c r="N21" s="23">
        <v>0.20810811600000126</v>
      </c>
      <c r="O21" s="23">
        <v>2.272275357000002</v>
      </c>
      <c r="P21" s="23">
        <v>0.65784090499999914</v>
      </c>
      <c r="Q21" s="23">
        <v>0.21575998799999979</v>
      </c>
      <c r="R21" s="23">
        <v>0.53654707400000001</v>
      </c>
      <c r="S21" s="23">
        <v>9.5921858999999998E-2</v>
      </c>
      <c r="T21" s="23">
        <v>2.7351050749999999</v>
      </c>
      <c r="U21" s="23">
        <v>1.3202502497800006</v>
      </c>
      <c r="V21" s="23">
        <v>0.8432605466900005</v>
      </c>
    </row>
    <row r="22" spans="2:22" x14ac:dyDescent="0.2">
      <c r="B22" s="13" t="s">
        <v>11</v>
      </c>
      <c r="C22" s="74" t="s">
        <v>12</v>
      </c>
      <c r="D22" s="22">
        <v>802.12326839431194</v>
      </c>
      <c r="E22" s="22">
        <v>296.39555894736151</v>
      </c>
      <c r="F22" s="22">
        <v>237.41252555449074</v>
      </c>
      <c r="G22" s="22">
        <v>220.31903388031944</v>
      </c>
      <c r="H22" s="22">
        <v>1207.9194692943977</v>
      </c>
      <c r="I22" s="22">
        <v>681.69346635217039</v>
      </c>
      <c r="J22" s="22">
        <v>1337.6949860190675</v>
      </c>
      <c r="K22" s="22">
        <v>1300.5435645889188</v>
      </c>
      <c r="L22" s="22">
        <v>3306.8435590595177</v>
      </c>
      <c r="M22" s="22">
        <v>4284.9963308098813</v>
      </c>
      <c r="N22" s="22">
        <v>7544.6528126419917</v>
      </c>
      <c r="O22" s="22">
        <v>1472.2786272215978</v>
      </c>
      <c r="P22" s="22">
        <v>167.91966960091349</v>
      </c>
      <c r="Q22" s="22">
        <v>6606.1814075657494</v>
      </c>
      <c r="R22" s="22">
        <v>963.3989324790341</v>
      </c>
      <c r="S22" s="22">
        <v>661.73642584575123</v>
      </c>
      <c r="T22" s="22">
        <v>7036.5989250238699</v>
      </c>
      <c r="U22" s="22">
        <v>1086.7610981366993</v>
      </c>
      <c r="V22" s="22">
        <v>958.95745122655126</v>
      </c>
    </row>
    <row r="23" spans="2:22" x14ac:dyDescent="0.2">
      <c r="B23" s="13"/>
      <c r="C23" s="74" t="s">
        <v>13</v>
      </c>
      <c r="D23" s="22">
        <v>137.89678766424953</v>
      </c>
      <c r="E23" s="22">
        <v>139.93033411729101</v>
      </c>
      <c r="F23" s="22">
        <v>142.20057757361093</v>
      </c>
      <c r="G23" s="22">
        <v>98.034436065570446</v>
      </c>
      <c r="H23" s="22">
        <v>917.0792956021694</v>
      </c>
      <c r="I23" s="22">
        <v>286.52283483711255</v>
      </c>
      <c r="J23" s="22">
        <v>974.93064283425929</v>
      </c>
      <c r="K23" s="22">
        <v>263.92507752108901</v>
      </c>
      <c r="L23" s="22">
        <v>856.03427123207973</v>
      </c>
      <c r="M23" s="22">
        <v>1398.4494648828497</v>
      </c>
      <c r="N23" s="22">
        <v>1583.3655234715798</v>
      </c>
      <c r="O23" s="22">
        <v>904.20140402313564</v>
      </c>
      <c r="P23" s="22">
        <v>84.10560917867538</v>
      </c>
      <c r="Q23" s="22">
        <v>196.72617932290024</v>
      </c>
      <c r="R23" s="22">
        <v>169.19746464937086</v>
      </c>
      <c r="S23" s="22">
        <v>126.49398118767022</v>
      </c>
      <c r="T23" s="22">
        <v>382.90310196386946</v>
      </c>
      <c r="U23" s="22">
        <v>425.24404081509999</v>
      </c>
      <c r="V23" s="22">
        <v>5.4127699864400407</v>
      </c>
    </row>
    <row r="24" spans="2:22" x14ac:dyDescent="0.2">
      <c r="B24" s="11"/>
      <c r="C24" s="78" t="s">
        <v>14</v>
      </c>
      <c r="D24" s="23">
        <v>66.862154304189602</v>
      </c>
      <c r="E24" s="23">
        <v>67.848981245420873</v>
      </c>
      <c r="F24" s="23">
        <v>61.134831394311043</v>
      </c>
      <c r="G24" s="23">
        <v>66.408001373878676</v>
      </c>
      <c r="H24" s="23">
        <v>408.61890361967914</v>
      </c>
      <c r="I24" s="23">
        <v>156.52255173994229</v>
      </c>
      <c r="J24" s="23">
        <v>477.50639796101956</v>
      </c>
      <c r="K24" s="23">
        <v>201.34458925182</v>
      </c>
      <c r="L24" s="23">
        <v>660.59601449261004</v>
      </c>
      <c r="M24" s="23">
        <v>558.89688414279976</v>
      </c>
      <c r="N24" s="23">
        <v>518.31595809527016</v>
      </c>
      <c r="O24" s="23">
        <v>650.37896556045678</v>
      </c>
      <c r="P24" s="23">
        <v>0.76997785635711624</v>
      </c>
      <c r="Q24" s="23">
        <v>53.809073816999792</v>
      </c>
      <c r="R24" s="23">
        <v>143.35731889756116</v>
      </c>
      <c r="S24" s="23">
        <v>80.908014988780252</v>
      </c>
      <c r="T24" s="23">
        <v>141.65970426937983</v>
      </c>
      <c r="U24" s="23">
        <v>221.89273498336999</v>
      </c>
      <c r="V24" s="23">
        <v>0.14750737682013673</v>
      </c>
    </row>
    <row r="25" spans="2:22" x14ac:dyDescent="0.2">
      <c r="B25" s="11"/>
      <c r="C25" s="78" t="s">
        <v>15</v>
      </c>
      <c r="D25" s="23">
        <v>71.034633360059928</v>
      </c>
      <c r="E25" s="23">
        <v>72.081352871870152</v>
      </c>
      <c r="F25" s="23">
        <v>81.065746179299893</v>
      </c>
      <c r="G25" s="23">
        <v>31.62643469169177</v>
      </c>
      <c r="H25" s="23">
        <v>508.46039198249019</v>
      </c>
      <c r="I25" s="23">
        <v>130.0002830971703</v>
      </c>
      <c r="J25" s="23">
        <v>497.42424487323967</v>
      </c>
      <c r="K25" s="23">
        <v>62.580488269268997</v>
      </c>
      <c r="L25" s="23">
        <v>195.43825673946972</v>
      </c>
      <c r="M25" s="23">
        <v>839.55258074004996</v>
      </c>
      <c r="N25" s="23">
        <v>1065.0495653763096</v>
      </c>
      <c r="O25" s="23">
        <v>253.8224384626788</v>
      </c>
      <c r="P25" s="23">
        <v>83.335631322318221</v>
      </c>
      <c r="Q25" s="23">
        <v>142.91710550590045</v>
      </c>
      <c r="R25" s="23">
        <v>25.8401457518097</v>
      </c>
      <c r="S25" s="23">
        <v>45.585966198889956</v>
      </c>
      <c r="T25" s="23">
        <v>241.24339769448963</v>
      </c>
      <c r="U25" s="23">
        <v>203.35130583173003</v>
      </c>
      <c r="V25" s="23">
        <v>5.2652626096199038</v>
      </c>
    </row>
    <row r="26" spans="2:22" x14ac:dyDescent="0.2">
      <c r="B26" s="13"/>
      <c r="C26" s="74" t="s">
        <v>16</v>
      </c>
      <c r="D26" s="22">
        <v>664.22648073006235</v>
      </c>
      <c r="E26" s="22">
        <v>156.4652248300705</v>
      </c>
      <c r="F26" s="22">
        <v>95.211947980879813</v>
      </c>
      <c r="G26" s="22">
        <v>122.28459781474899</v>
      </c>
      <c r="H26" s="22">
        <v>290.84017369222829</v>
      </c>
      <c r="I26" s="22">
        <v>395.17063151505778</v>
      </c>
      <c r="J26" s="22">
        <v>362.76434318480824</v>
      </c>
      <c r="K26" s="22">
        <v>1036.6184870678298</v>
      </c>
      <c r="L26" s="22">
        <v>2450.8092878274379</v>
      </c>
      <c r="M26" s="22">
        <v>2886.5468659270314</v>
      </c>
      <c r="N26" s="22">
        <v>5961.2872891704119</v>
      </c>
      <c r="O26" s="22">
        <v>568.07722319846221</v>
      </c>
      <c r="P26" s="22">
        <v>83.814060422238128</v>
      </c>
      <c r="Q26" s="22">
        <v>6409.4552282428494</v>
      </c>
      <c r="R26" s="22">
        <v>794.20146782966322</v>
      </c>
      <c r="S26" s="22">
        <v>535.24244465808101</v>
      </c>
      <c r="T26" s="22">
        <v>6653.6958230600003</v>
      </c>
      <c r="U26" s="22">
        <v>661.5170573215994</v>
      </c>
      <c r="V26" s="22">
        <v>953.54468124011123</v>
      </c>
    </row>
    <row r="27" spans="2:22" x14ac:dyDescent="0.2">
      <c r="B27" s="11"/>
      <c r="C27" s="78" t="s">
        <v>14</v>
      </c>
      <c r="D27" s="23">
        <v>308.30238231339121</v>
      </c>
      <c r="E27" s="23">
        <v>111.45300537048094</v>
      </c>
      <c r="F27" s="23">
        <v>45.736697101229801</v>
      </c>
      <c r="G27" s="23">
        <v>24.899097869120538</v>
      </c>
      <c r="H27" s="23">
        <v>106.58773336611874</v>
      </c>
      <c r="I27" s="23">
        <v>125.19594104751944</v>
      </c>
      <c r="J27" s="23">
        <v>79.92189422215894</v>
      </c>
      <c r="K27" s="23">
        <v>842.3981283155307</v>
      </c>
      <c r="L27" s="23">
        <v>2253.9811962520685</v>
      </c>
      <c r="M27" s="23">
        <v>2351.1156750242599</v>
      </c>
      <c r="N27" s="23">
        <v>4314.561208597861</v>
      </c>
      <c r="O27" s="23">
        <v>454.39354812820068</v>
      </c>
      <c r="P27" s="23">
        <v>75.185120712371543</v>
      </c>
      <c r="Q27" s="23">
        <v>4793.4279497900379</v>
      </c>
      <c r="R27" s="23">
        <v>451.54216338061167</v>
      </c>
      <c r="S27" s="23">
        <v>21.321725583820943</v>
      </c>
      <c r="T27" s="23">
        <v>6056.8839614637</v>
      </c>
      <c r="U27" s="23">
        <v>41.71397878526961</v>
      </c>
      <c r="V27" s="23">
        <v>489.04287859367003</v>
      </c>
    </row>
    <row r="28" spans="2:22" x14ac:dyDescent="0.2">
      <c r="B28" s="11"/>
      <c r="C28" s="78" t="s">
        <v>15</v>
      </c>
      <c r="D28" s="23">
        <v>355.92409841667114</v>
      </c>
      <c r="E28" s="23">
        <v>45.012219459589573</v>
      </c>
      <c r="F28" s="23">
        <v>49.475250879650005</v>
      </c>
      <c r="G28" s="23">
        <v>97.385499945628453</v>
      </c>
      <c r="H28" s="23">
        <v>184.25244032610954</v>
      </c>
      <c r="I28" s="23">
        <v>269.97469046753832</v>
      </c>
      <c r="J28" s="23">
        <v>282.84244896264931</v>
      </c>
      <c r="K28" s="23">
        <v>194.22035875229909</v>
      </c>
      <c r="L28" s="23">
        <v>196.82809157536923</v>
      </c>
      <c r="M28" s="23">
        <v>535.43119090277139</v>
      </c>
      <c r="N28" s="23">
        <v>1646.7260805725512</v>
      </c>
      <c r="O28" s="23">
        <v>113.68367507026159</v>
      </c>
      <c r="P28" s="23">
        <v>8.6289397098682823</v>
      </c>
      <c r="Q28" s="23">
        <v>1616.0272784528117</v>
      </c>
      <c r="R28" s="23">
        <v>342.6593044490516</v>
      </c>
      <c r="S28" s="23">
        <v>513.92071907426009</v>
      </c>
      <c r="T28" s="23">
        <v>596.81186159630045</v>
      </c>
      <c r="U28" s="23">
        <v>619.80307853632974</v>
      </c>
      <c r="V28" s="23">
        <v>464.50180264644121</v>
      </c>
    </row>
    <row r="29" spans="2:22" x14ac:dyDescent="0.2">
      <c r="B29" s="13" t="s">
        <v>17</v>
      </c>
      <c r="C29" s="74" t="s">
        <v>73</v>
      </c>
      <c r="D29" s="22">
        <v>977.66869135765921</v>
      </c>
      <c r="E29" s="22">
        <v>634.66525516319928</v>
      </c>
      <c r="F29" s="22">
        <v>1199.9345691576796</v>
      </c>
      <c r="G29" s="22">
        <v>85.929790245770477</v>
      </c>
      <c r="H29" s="22">
        <v>351.03323617338856</v>
      </c>
      <c r="I29" s="22">
        <v>606.66807090764496</v>
      </c>
      <c r="J29" s="22">
        <v>862.22230302443916</v>
      </c>
      <c r="K29" s="22">
        <v>2173.0965771971792</v>
      </c>
      <c r="L29" s="22">
        <v>365.68494482411819</v>
      </c>
      <c r="M29" s="22">
        <v>1573.2085461937934</v>
      </c>
      <c r="N29" s="22">
        <v>942.29380456503111</v>
      </c>
      <c r="O29" s="22">
        <v>693.56794069337468</v>
      </c>
      <c r="P29" s="22">
        <v>1557.2459821953325</v>
      </c>
      <c r="Q29" s="22">
        <v>1700.1885690582917</v>
      </c>
      <c r="R29" s="22">
        <v>1534.4611115213484</v>
      </c>
      <c r="S29" s="22">
        <v>1234.2519658947951</v>
      </c>
      <c r="T29" s="22">
        <v>1084.7771602726605</v>
      </c>
      <c r="U29" s="22">
        <v>642.42320782872969</v>
      </c>
      <c r="V29" s="22">
        <v>839.60474710586709</v>
      </c>
    </row>
    <row r="30" spans="2:22" x14ac:dyDescent="0.2">
      <c r="B30" s="15" t="s">
        <v>19</v>
      </c>
      <c r="C30" s="76" t="s">
        <v>22</v>
      </c>
      <c r="D30" s="24">
        <v>1999.3059071326493</v>
      </c>
      <c r="E30" s="24">
        <v>1493.4879882597363</v>
      </c>
      <c r="F30" s="24">
        <v>1606.813842099632</v>
      </c>
      <c r="G30" s="24">
        <v>478.11819744249135</v>
      </c>
      <c r="H30" s="24">
        <v>695.89861813243022</v>
      </c>
      <c r="I30" s="24">
        <v>1265.9790402008996</v>
      </c>
      <c r="J30" s="24">
        <v>1617.8581510957665</v>
      </c>
      <c r="K30" s="24">
        <v>4166.8351784850238</v>
      </c>
      <c r="L30" s="24">
        <v>1526.3823718234805</v>
      </c>
      <c r="M30" s="24">
        <v>5060.383951113251</v>
      </c>
      <c r="N30" s="24">
        <v>7160.7421513604231</v>
      </c>
      <c r="O30" s="24">
        <v>1629.4347277176848</v>
      </c>
      <c r="P30" s="24">
        <v>2984.5307560193692</v>
      </c>
      <c r="Q30" s="24">
        <v>4122.0336654145522</v>
      </c>
      <c r="R30" s="24">
        <v>6320.6713089950317</v>
      </c>
      <c r="S30" s="24">
        <v>3055.313155558003</v>
      </c>
      <c r="T30" s="24">
        <v>1975.1048211494908</v>
      </c>
      <c r="U30" s="24">
        <v>1536.3698911261595</v>
      </c>
      <c r="V30" s="24">
        <v>4445.8585786400381</v>
      </c>
    </row>
    <row r="31" spans="2:22" x14ac:dyDescent="0.2">
      <c r="B31" s="17" t="s">
        <v>21</v>
      </c>
      <c r="C31" s="77" t="s">
        <v>20</v>
      </c>
      <c r="D31" s="25">
        <v>2801.429175526961</v>
      </c>
      <c r="E31" s="25">
        <v>1789.8835472070978</v>
      </c>
      <c r="F31" s="25">
        <v>1844.2263676541229</v>
      </c>
      <c r="G31" s="25">
        <v>698.43723132281082</v>
      </c>
      <c r="H31" s="25">
        <v>1903.8180874268278</v>
      </c>
      <c r="I31" s="25">
        <v>1947.67250655307</v>
      </c>
      <c r="J31" s="25">
        <v>2955.553137114834</v>
      </c>
      <c r="K31" s="25">
        <v>5467.378743073943</v>
      </c>
      <c r="L31" s="25">
        <v>4833.225930882998</v>
      </c>
      <c r="M31" s="25">
        <v>9345.3802819231314</v>
      </c>
      <c r="N31" s="25">
        <v>14705.394964002417</v>
      </c>
      <c r="O31" s="25">
        <v>3101.7133549392825</v>
      </c>
      <c r="P31" s="25">
        <v>3152.4504256202827</v>
      </c>
      <c r="Q31" s="25">
        <v>10728.215072980302</v>
      </c>
      <c r="R31" s="25">
        <v>7284.0702414740663</v>
      </c>
      <c r="S31" s="25">
        <v>3717.049581403754</v>
      </c>
      <c r="T31" s="25">
        <v>9011.7037461733598</v>
      </c>
      <c r="U31" s="25">
        <v>2623.1309892628587</v>
      </c>
      <c r="V31" s="25">
        <v>5404.8160298665889</v>
      </c>
    </row>
    <row r="32" spans="2:22" x14ac:dyDescent="0.2">
      <c r="B32" s="17" t="s">
        <v>40</v>
      </c>
      <c r="C32" s="77" t="s">
        <v>41</v>
      </c>
      <c r="D32" s="25">
        <v>29906.520153204998</v>
      </c>
      <c r="E32" s="25">
        <v>36586.252845606265</v>
      </c>
      <c r="F32" s="25">
        <v>38742.987180324541</v>
      </c>
      <c r="G32" s="25">
        <v>39511.733357603895</v>
      </c>
      <c r="H32" s="25">
        <v>47101.864460115816</v>
      </c>
      <c r="I32" s="25">
        <v>54155.828541050272</v>
      </c>
      <c r="J32" s="25">
        <v>60023.18807573372</v>
      </c>
      <c r="K32" s="25">
        <v>70219.875279536485</v>
      </c>
      <c r="L32" s="25">
        <v>77598.646321949418</v>
      </c>
      <c r="M32" s="25">
        <v>93798.57887732501</v>
      </c>
      <c r="N32" s="25">
        <v>97262.29265823061</v>
      </c>
      <c r="O32" s="25">
        <v>103233.84844235198</v>
      </c>
      <c r="P32" s="25">
        <v>115961.93944950687</v>
      </c>
      <c r="Q32" s="25">
        <v>130015.55403442716</v>
      </c>
      <c r="R32" s="25">
        <v>144595.67516482537</v>
      </c>
      <c r="S32" s="25">
        <v>148360.63852523602</v>
      </c>
      <c r="T32" s="25">
        <v>150363.55337310271</v>
      </c>
      <c r="U32" s="25">
        <v>164693.79028245743</v>
      </c>
      <c r="V32" s="25">
        <v>171587.02700613689</v>
      </c>
    </row>
    <row r="33" spans="2:22" ht="18" customHeight="1" x14ac:dyDescent="0.2">
      <c r="B33" s="26" t="s">
        <v>23</v>
      </c>
      <c r="C33" s="79" t="s">
        <v>44</v>
      </c>
      <c r="D33" s="28">
        <v>6.685184023051205</v>
      </c>
      <c r="E33" s="28">
        <v>4.0821015329507651</v>
      </c>
      <c r="F33" s="28">
        <v>4.1473669405534261</v>
      </c>
      <c r="G33" s="28">
        <v>1.2100663696913696</v>
      </c>
      <c r="H33" s="28">
        <v>1.4774332738392817</v>
      </c>
      <c r="I33" s="28">
        <v>2.3376598129992305</v>
      </c>
      <c r="J33" s="28">
        <v>2.6953885705878342</v>
      </c>
      <c r="K33" s="28">
        <v>5.9339825966613828</v>
      </c>
      <c r="L33" s="28">
        <v>1.9670219058856582</v>
      </c>
      <c r="M33" s="28">
        <v>5.3949473560057903</v>
      </c>
      <c r="N33" s="28">
        <v>7.3623003896510149</v>
      </c>
      <c r="O33" s="28">
        <v>1.5783919250357079</v>
      </c>
      <c r="P33" s="28">
        <v>2.5737157986383274</v>
      </c>
      <c r="Q33" s="28">
        <v>3.1704157983459949</v>
      </c>
      <c r="R33" s="28">
        <v>4.3712727242983345</v>
      </c>
      <c r="S33" s="28">
        <v>2.0593825868700995</v>
      </c>
      <c r="T33" s="28">
        <v>1.3135529035075337</v>
      </c>
      <c r="U33" s="28">
        <v>0.93286449263886295</v>
      </c>
      <c r="V33" s="28">
        <v>2.5910225593459519</v>
      </c>
    </row>
    <row r="34" spans="2:22" x14ac:dyDescent="0.2">
      <c r="B34" s="1" t="s">
        <v>24</v>
      </c>
      <c r="C34" s="3"/>
      <c r="D34" s="4"/>
      <c r="E34" s="4"/>
      <c r="F34" s="4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8" spans="2:22" ht="18" x14ac:dyDescent="0.2">
      <c r="B38" s="88"/>
      <c r="C38" s="88"/>
      <c r="D38" s="123" t="s">
        <v>76</v>
      </c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</row>
    <row r="39" spans="2:22" x14ac:dyDescent="0.2"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</row>
    <row r="41" spans="2:22" x14ac:dyDescent="0.2">
      <c r="B41" s="118"/>
      <c r="C41" s="120" t="s">
        <v>0</v>
      </c>
      <c r="D41" s="114" t="s">
        <v>1</v>
      </c>
      <c r="E41" s="114" t="s">
        <v>2</v>
      </c>
      <c r="F41" s="114" t="s">
        <v>3</v>
      </c>
      <c r="G41" s="114" t="s">
        <v>4</v>
      </c>
      <c r="H41" s="114">
        <v>2004</v>
      </c>
      <c r="I41" s="114">
        <v>2005</v>
      </c>
      <c r="J41" s="114">
        <v>2006</v>
      </c>
      <c r="K41" s="114">
        <v>2007</v>
      </c>
      <c r="L41" s="114">
        <v>2008</v>
      </c>
      <c r="M41" s="114">
        <v>2009</v>
      </c>
      <c r="N41" s="114">
        <v>2010</v>
      </c>
      <c r="O41" s="114">
        <v>2011</v>
      </c>
      <c r="P41" s="114">
        <v>2012</v>
      </c>
      <c r="Q41" s="114">
        <v>2013</v>
      </c>
      <c r="R41" s="114">
        <v>2014</v>
      </c>
      <c r="S41" s="114">
        <v>2015</v>
      </c>
      <c r="T41" s="114">
        <v>2016</v>
      </c>
      <c r="U41" s="114">
        <v>2017</v>
      </c>
      <c r="V41" s="114">
        <v>2018</v>
      </c>
    </row>
    <row r="42" spans="2:22" x14ac:dyDescent="0.2">
      <c r="B42" s="119"/>
      <c r="C42" s="121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</row>
    <row r="43" spans="2:22" ht="11.25" customHeight="1" x14ac:dyDescent="0.2">
      <c r="B43" s="13" t="s">
        <v>5</v>
      </c>
      <c r="C43" s="74" t="s">
        <v>6</v>
      </c>
      <c r="D43" s="22">
        <f>+SUM(D44:D47)</f>
        <v>714.63114476389012</v>
      </c>
      <c r="E43" s="22">
        <f t="shared" ref="E43:V43" si="0">+SUM(E44:E47)</f>
        <v>580.62632735828993</v>
      </c>
      <c r="F43" s="22">
        <f t="shared" si="0"/>
        <v>334.92704928292022</v>
      </c>
      <c r="G43" s="22">
        <f t="shared" si="0"/>
        <v>282.89269983278939</v>
      </c>
      <c r="H43" s="22">
        <f t="shared" si="0"/>
        <v>260.01400286653023</v>
      </c>
      <c r="I43" s="22">
        <f t="shared" si="0"/>
        <v>521.18998239147982</v>
      </c>
      <c r="J43" s="22">
        <f t="shared" si="0"/>
        <v>680.16356659510006</v>
      </c>
      <c r="K43" s="22">
        <f t="shared" si="0"/>
        <v>1700.3899377274493</v>
      </c>
      <c r="L43" s="22">
        <f t="shared" si="0"/>
        <v>701.75954653944007</v>
      </c>
      <c r="M43" s="22">
        <f t="shared" si="0"/>
        <v>1873.3924666286287</v>
      </c>
      <c r="N43" s="22">
        <f t="shared" si="0"/>
        <v>1481.3888859426597</v>
      </c>
      <c r="O43" s="22">
        <f t="shared" si="0"/>
        <v>779.75965843828374</v>
      </c>
      <c r="P43" s="22">
        <f t="shared" si="0"/>
        <v>1254.7841940979688</v>
      </c>
      <c r="Q43" s="22">
        <f t="shared" si="0"/>
        <v>1971.4201771105065</v>
      </c>
      <c r="R43" s="22">
        <f t="shared" si="0"/>
        <v>4084.5774239768002</v>
      </c>
      <c r="S43" s="22">
        <f t="shared" si="0"/>
        <v>1538.1732261707521</v>
      </c>
      <c r="T43" s="22">
        <f t="shared" si="0"/>
        <v>560.61379158038028</v>
      </c>
      <c r="U43" s="22">
        <f t="shared" si="0"/>
        <v>819.45705496760024</v>
      </c>
      <c r="V43" s="22">
        <f t="shared" si="0"/>
        <v>1575.6298867409707</v>
      </c>
    </row>
    <row r="44" spans="2:22" ht="11.25" customHeight="1" x14ac:dyDescent="0.2">
      <c r="B44" s="20"/>
      <c r="C44" s="78" t="s">
        <v>7</v>
      </c>
      <c r="D44" s="23">
        <v>83.060162209310093</v>
      </c>
      <c r="E44" s="23">
        <v>95.540860261500058</v>
      </c>
      <c r="F44" s="23">
        <v>88.471812915170091</v>
      </c>
      <c r="G44" s="23">
        <v>81.398519895999939</v>
      </c>
      <c r="H44" s="23">
        <v>81.908233380690035</v>
      </c>
      <c r="I44" s="23">
        <v>78.18292034927002</v>
      </c>
      <c r="J44" s="23">
        <v>148.16428199247008</v>
      </c>
      <c r="K44" s="23">
        <v>235.85759128454995</v>
      </c>
      <c r="L44" s="23">
        <v>292.3279433129299</v>
      </c>
      <c r="M44" s="23">
        <v>197.26743047759004</v>
      </c>
      <c r="N44" s="23">
        <v>197.8735462477099</v>
      </c>
      <c r="O44" s="23">
        <v>148.68622947524497</v>
      </c>
      <c r="P44" s="23">
        <v>427.69289471091639</v>
      </c>
      <c r="Q44" s="23">
        <v>705.82055363379027</v>
      </c>
      <c r="R44" s="23">
        <v>1067.2565785918825</v>
      </c>
      <c r="S44" s="23">
        <v>827.64041982544984</v>
      </c>
      <c r="T44" s="23">
        <v>244.08080160482018</v>
      </c>
      <c r="U44" s="23">
        <v>213.81650877269007</v>
      </c>
      <c r="V44" s="23">
        <v>861.00893247652016</v>
      </c>
    </row>
    <row r="45" spans="2:22" ht="11.25" customHeight="1" x14ac:dyDescent="0.2">
      <c r="B45" s="20"/>
      <c r="C45" s="78" t="s">
        <v>8</v>
      </c>
      <c r="D45" s="23">
        <v>56.361298429710033</v>
      </c>
      <c r="E45" s="23">
        <v>23.015031244839975</v>
      </c>
      <c r="F45" s="23">
        <v>41.201170385200015</v>
      </c>
      <c r="G45" s="23">
        <v>28.071315097299962</v>
      </c>
      <c r="H45" s="23">
        <v>26.865919431340004</v>
      </c>
      <c r="I45" s="23">
        <v>32.403951071009935</v>
      </c>
      <c r="J45" s="23">
        <v>38.987554919519951</v>
      </c>
      <c r="K45" s="23">
        <v>66.700859314070001</v>
      </c>
      <c r="L45" s="23">
        <v>32.783384124610002</v>
      </c>
      <c r="M45" s="23">
        <v>43.349559862659973</v>
      </c>
      <c r="N45" s="23">
        <v>64.051186264980032</v>
      </c>
      <c r="O45" s="23">
        <v>112.99692118191525</v>
      </c>
      <c r="P45" s="23">
        <v>188.07131454154234</v>
      </c>
      <c r="Q45" s="23">
        <v>160.51768313007423</v>
      </c>
      <c r="R45" s="23">
        <v>103.61553097743231</v>
      </c>
      <c r="S45" s="23">
        <v>90.992938498071865</v>
      </c>
      <c r="T45" s="23">
        <v>75.847641986300118</v>
      </c>
      <c r="U45" s="23">
        <v>65.788540909179957</v>
      </c>
      <c r="V45" s="23">
        <v>64.412154756815397</v>
      </c>
    </row>
    <row r="46" spans="2:22" ht="11.25" customHeight="1" x14ac:dyDescent="0.2">
      <c r="B46" s="20"/>
      <c r="C46" s="78" t="s">
        <v>9</v>
      </c>
      <c r="D46" s="23">
        <v>575.20968412487002</v>
      </c>
      <c r="E46" s="23">
        <v>461.07064550023995</v>
      </c>
      <c r="F46" s="23">
        <v>205.1955917865501</v>
      </c>
      <c r="G46" s="23">
        <v>173.36463315748952</v>
      </c>
      <c r="H46" s="23">
        <v>151.13958214924017</v>
      </c>
      <c r="I46" s="23">
        <v>410.59916853219988</v>
      </c>
      <c r="J46" s="23">
        <v>492.97330542211</v>
      </c>
      <c r="K46" s="23">
        <v>1394.7125352770292</v>
      </c>
      <c r="L46" s="23">
        <v>376.22201529130018</v>
      </c>
      <c r="M46" s="23">
        <v>1632.1760887843784</v>
      </c>
      <c r="N46" s="23">
        <v>1219.2560453139699</v>
      </c>
      <c r="O46" s="23">
        <v>515.80423242412348</v>
      </c>
      <c r="P46" s="23">
        <v>638.36214394051001</v>
      </c>
      <c r="Q46" s="23">
        <v>1104.8661803586419</v>
      </c>
      <c r="R46" s="23">
        <v>2913.1687673334854</v>
      </c>
      <c r="S46" s="23">
        <v>619.4439459882301</v>
      </c>
      <c r="T46" s="23">
        <v>237.95024291426</v>
      </c>
      <c r="U46" s="23">
        <v>538.59646190809019</v>
      </c>
      <c r="V46" s="23">
        <v>649.57236355294503</v>
      </c>
    </row>
    <row r="47" spans="2:22" ht="11.25" customHeight="1" x14ac:dyDescent="0.2">
      <c r="B47" s="20"/>
      <c r="C47" s="78" t="s">
        <v>10</v>
      </c>
      <c r="D47" s="23">
        <v>0</v>
      </c>
      <c r="E47" s="23">
        <v>0.99979035171000008</v>
      </c>
      <c r="F47" s="23">
        <v>5.8474195999999999E-2</v>
      </c>
      <c r="G47" s="23">
        <v>5.8231682E-2</v>
      </c>
      <c r="H47" s="23">
        <v>0.10026790525999951</v>
      </c>
      <c r="I47" s="23">
        <v>3.9424389999999998E-3</v>
      </c>
      <c r="J47" s="23">
        <v>3.8424261000000001E-2</v>
      </c>
      <c r="K47" s="23">
        <v>3.1189518518000008</v>
      </c>
      <c r="L47" s="23">
        <v>0.4262038105999999</v>
      </c>
      <c r="M47" s="23">
        <v>0.59938750399999996</v>
      </c>
      <c r="N47" s="23">
        <v>0.20810811600000001</v>
      </c>
      <c r="O47" s="23">
        <v>2.2722753569999998</v>
      </c>
      <c r="P47" s="23">
        <v>0.65784090500000003</v>
      </c>
      <c r="Q47" s="23">
        <v>0.21575998800000001</v>
      </c>
      <c r="R47" s="23">
        <v>0.53654707400000001</v>
      </c>
      <c r="S47" s="23">
        <v>9.5921858999999998E-2</v>
      </c>
      <c r="T47" s="23">
        <v>2.7351050749999999</v>
      </c>
      <c r="U47" s="23">
        <v>1.2555433776400002</v>
      </c>
      <c r="V47" s="23">
        <v>0.63643595469000058</v>
      </c>
    </row>
    <row r="48" spans="2:22" ht="11.25" customHeight="1" x14ac:dyDescent="0.2">
      <c r="B48" s="13" t="s">
        <v>11</v>
      </c>
      <c r="C48" s="74" t="s">
        <v>12</v>
      </c>
      <c r="D48" s="22">
        <f>+D49+D52</f>
        <v>793.36248702758053</v>
      </c>
      <c r="E48" s="22">
        <f t="shared" ref="E48:V48" si="1">+E49+E52</f>
        <v>281.95584258938015</v>
      </c>
      <c r="F48" s="22">
        <f t="shared" si="1"/>
        <v>175.31694479775012</v>
      </c>
      <c r="G48" s="22">
        <f t="shared" si="1"/>
        <v>139.60826545436905</v>
      </c>
      <c r="H48" s="22">
        <f t="shared" si="1"/>
        <v>1145.03341603493</v>
      </c>
      <c r="I48" s="22">
        <f t="shared" si="1"/>
        <v>477.71318245560974</v>
      </c>
      <c r="J48" s="22">
        <f t="shared" si="1"/>
        <v>1171.7636394021397</v>
      </c>
      <c r="K48" s="22">
        <f t="shared" si="1"/>
        <v>1281.5292639796996</v>
      </c>
      <c r="L48" s="22">
        <f t="shared" si="1"/>
        <v>3270.3913038718501</v>
      </c>
      <c r="M48" s="22">
        <f t="shared" si="1"/>
        <v>3427.1241845380705</v>
      </c>
      <c r="N48" s="22">
        <f t="shared" si="1"/>
        <v>6508.0587308624818</v>
      </c>
      <c r="O48" s="22">
        <f t="shared" si="1"/>
        <v>1373.5120709538692</v>
      </c>
      <c r="P48" s="22">
        <f t="shared" si="1"/>
        <v>160.4896551207236</v>
      </c>
      <c r="Q48" s="22">
        <f t="shared" si="1"/>
        <v>6470.1447886319202</v>
      </c>
      <c r="R48" s="22">
        <f t="shared" si="1"/>
        <v>805.5803444479609</v>
      </c>
      <c r="S48" s="22">
        <f t="shared" si="1"/>
        <v>461.33998856070127</v>
      </c>
      <c r="T48" s="22">
        <f t="shared" si="1"/>
        <v>6696.4693122836306</v>
      </c>
      <c r="U48" s="22">
        <f t="shared" si="1"/>
        <v>611.63619717534948</v>
      </c>
      <c r="V48" s="22">
        <f t="shared" si="1"/>
        <v>504.90449878160138</v>
      </c>
    </row>
    <row r="49" spans="2:22" ht="11.25" customHeight="1" x14ac:dyDescent="0.2">
      <c r="B49" s="13"/>
      <c r="C49" s="74" t="s">
        <v>13</v>
      </c>
      <c r="D49" s="22">
        <f>+D50+D51</f>
        <v>136.38382508578991</v>
      </c>
      <c r="E49" s="22">
        <f t="shared" ref="E49:V49" si="2">+E50+E51</f>
        <v>136.78379485099009</v>
      </c>
      <c r="F49" s="22">
        <f t="shared" si="2"/>
        <v>121.09550611953031</v>
      </c>
      <c r="G49" s="22">
        <f t="shared" si="2"/>
        <v>91.015868815569434</v>
      </c>
      <c r="H49" s="22">
        <f t="shared" si="2"/>
        <v>895.22524385217002</v>
      </c>
      <c r="I49" s="22">
        <f t="shared" si="2"/>
        <v>283.85254195843004</v>
      </c>
      <c r="J49" s="22">
        <f t="shared" si="2"/>
        <v>876.22758967568006</v>
      </c>
      <c r="K49" s="22">
        <f t="shared" si="2"/>
        <v>256.12329611904994</v>
      </c>
      <c r="L49" s="22">
        <f t="shared" si="2"/>
        <v>846.40427123207996</v>
      </c>
      <c r="M49" s="22">
        <f t="shared" si="2"/>
        <v>912.99716834029994</v>
      </c>
      <c r="N49" s="22">
        <f t="shared" si="2"/>
        <v>1027.3139838959</v>
      </c>
      <c r="O49" s="22">
        <f t="shared" si="2"/>
        <v>884.57051813890666</v>
      </c>
      <c r="P49" s="22">
        <f t="shared" si="2"/>
        <v>84.105609178285377</v>
      </c>
      <c r="Q49" s="22">
        <f t="shared" si="2"/>
        <v>178.67184964129987</v>
      </c>
      <c r="R49" s="22">
        <f t="shared" si="2"/>
        <v>164.56029512603016</v>
      </c>
      <c r="S49" s="22">
        <f t="shared" si="2"/>
        <v>116.05821287564024</v>
      </c>
      <c r="T49" s="22">
        <f t="shared" si="2"/>
        <v>358.6199423143795</v>
      </c>
      <c r="U49" s="22">
        <f t="shared" si="2"/>
        <v>411.37990823391004</v>
      </c>
      <c r="V49" s="22">
        <f t="shared" si="2"/>
        <v>5.083285137470039</v>
      </c>
    </row>
    <row r="50" spans="2:22" ht="11.25" customHeight="1" x14ac:dyDescent="0.2">
      <c r="B50" s="11"/>
      <c r="C50" s="78" t="s">
        <v>14</v>
      </c>
      <c r="D50" s="23">
        <v>66.8621543041899</v>
      </c>
      <c r="E50" s="23">
        <v>67.84898124542012</v>
      </c>
      <c r="F50" s="23">
        <v>61.134831394310012</v>
      </c>
      <c r="G50" s="23">
        <v>66.408001373879713</v>
      </c>
      <c r="H50" s="23">
        <v>408.61890361968011</v>
      </c>
      <c r="I50" s="23">
        <v>156.52255173994018</v>
      </c>
      <c r="J50" s="23">
        <v>476.51614058664001</v>
      </c>
      <c r="K50" s="23">
        <v>201.34458925182014</v>
      </c>
      <c r="L50" s="23">
        <v>660.59601449260981</v>
      </c>
      <c r="M50" s="23">
        <v>558.89688414279988</v>
      </c>
      <c r="N50" s="23">
        <v>518.31595809526993</v>
      </c>
      <c r="O50" s="23">
        <v>650.37896556045678</v>
      </c>
      <c r="P50" s="23">
        <v>0.769977856357278</v>
      </c>
      <c r="Q50" s="23">
        <v>53.809073816999963</v>
      </c>
      <c r="R50" s="23">
        <v>143.35731889756022</v>
      </c>
      <c r="S50" s="23">
        <v>80.90801498878028</v>
      </c>
      <c r="T50" s="23">
        <v>141.65970426937983</v>
      </c>
      <c r="U50" s="23">
        <v>221.89273498336999</v>
      </c>
      <c r="V50" s="23">
        <v>0.14750737682013673</v>
      </c>
    </row>
    <row r="51" spans="2:22" ht="11.25" customHeight="1" x14ac:dyDescent="0.2">
      <c r="B51" s="11"/>
      <c r="C51" s="78" t="s">
        <v>15</v>
      </c>
      <c r="D51" s="23">
        <v>69.521670781600022</v>
      </c>
      <c r="E51" s="23">
        <v>68.934813605569971</v>
      </c>
      <c r="F51" s="23">
        <v>59.960674725220294</v>
      </c>
      <c r="G51" s="23">
        <v>24.607867441689727</v>
      </c>
      <c r="H51" s="23">
        <v>486.60634023248997</v>
      </c>
      <c r="I51" s="23">
        <v>127.32999021848983</v>
      </c>
      <c r="J51" s="23">
        <v>399.71144908904006</v>
      </c>
      <c r="K51" s="23">
        <v>54.778706867229801</v>
      </c>
      <c r="L51" s="23">
        <v>185.80825673947012</v>
      </c>
      <c r="M51" s="23">
        <v>354.10028419750006</v>
      </c>
      <c r="N51" s="23">
        <v>508.99802580062999</v>
      </c>
      <c r="O51" s="23">
        <v>234.19155257844994</v>
      </c>
      <c r="P51" s="23">
        <v>83.335631321928105</v>
      </c>
      <c r="Q51" s="23">
        <v>124.8627758242999</v>
      </c>
      <c r="R51" s="23">
        <v>21.202976228469943</v>
      </c>
      <c r="S51" s="23">
        <v>35.150197886859956</v>
      </c>
      <c r="T51" s="23">
        <v>216.96023804499964</v>
      </c>
      <c r="U51" s="23">
        <v>189.48717325054005</v>
      </c>
      <c r="V51" s="23">
        <v>4.935777760649902</v>
      </c>
    </row>
    <row r="52" spans="2:22" ht="11.25" customHeight="1" x14ac:dyDescent="0.2">
      <c r="B52" s="13"/>
      <c r="C52" s="74" t="s">
        <v>16</v>
      </c>
      <c r="D52" s="22">
        <f>+D53+D54</f>
        <v>656.97866194179062</v>
      </c>
      <c r="E52" s="22">
        <f t="shared" ref="E52:V52" si="3">+E53+E54</f>
        <v>145.17204773839006</v>
      </c>
      <c r="F52" s="22">
        <f t="shared" si="3"/>
        <v>54.221438678219819</v>
      </c>
      <c r="G52" s="22">
        <f t="shared" si="3"/>
        <v>48.59239663879962</v>
      </c>
      <c r="H52" s="22">
        <f t="shared" si="3"/>
        <v>249.8081721827601</v>
      </c>
      <c r="I52" s="22">
        <f t="shared" si="3"/>
        <v>193.8606404971797</v>
      </c>
      <c r="J52" s="22">
        <f t="shared" si="3"/>
        <v>295.53604972645962</v>
      </c>
      <c r="K52" s="22">
        <f t="shared" si="3"/>
        <v>1025.4059678606498</v>
      </c>
      <c r="L52" s="22">
        <f t="shared" si="3"/>
        <v>2423.98703263977</v>
      </c>
      <c r="M52" s="22">
        <f t="shared" si="3"/>
        <v>2514.1270161977704</v>
      </c>
      <c r="N52" s="22">
        <f t="shared" si="3"/>
        <v>5480.7447469665813</v>
      </c>
      <c r="O52" s="22">
        <f t="shared" si="3"/>
        <v>488.94155281496262</v>
      </c>
      <c r="P52" s="22">
        <f t="shared" si="3"/>
        <v>76.38404594243822</v>
      </c>
      <c r="Q52" s="22">
        <f t="shared" si="3"/>
        <v>6291.4729389906206</v>
      </c>
      <c r="R52" s="22">
        <f t="shared" si="3"/>
        <v>641.02004932193074</v>
      </c>
      <c r="S52" s="22">
        <f t="shared" si="3"/>
        <v>345.28177568506106</v>
      </c>
      <c r="T52" s="22">
        <f t="shared" si="3"/>
        <v>6337.8493699692508</v>
      </c>
      <c r="U52" s="22">
        <f t="shared" si="3"/>
        <v>200.25628894143941</v>
      </c>
      <c r="V52" s="22">
        <f t="shared" si="3"/>
        <v>499.82121364413132</v>
      </c>
    </row>
    <row r="53" spans="2:22" ht="11.25" customHeight="1" x14ac:dyDescent="0.2">
      <c r="B53" s="11"/>
      <c r="C53" s="78" t="s">
        <v>14</v>
      </c>
      <c r="D53" s="23">
        <v>302.24460336333044</v>
      </c>
      <c r="E53" s="23">
        <v>104.01995790984998</v>
      </c>
      <c r="F53" s="23">
        <v>18.241675973679961</v>
      </c>
      <c r="G53" s="23">
        <v>20.460968871319579</v>
      </c>
      <c r="H53" s="23">
        <v>83.577478297749821</v>
      </c>
      <c r="I53" s="23">
        <v>65.734150243199707</v>
      </c>
      <c r="J53" s="23">
        <v>22.821129243770326</v>
      </c>
      <c r="K53" s="23">
        <v>835.93209481074985</v>
      </c>
      <c r="L53" s="23">
        <v>2231.9552444065803</v>
      </c>
      <c r="M53" s="23">
        <v>2348.9628796364805</v>
      </c>
      <c r="N53" s="23">
        <v>4299.739371105311</v>
      </c>
      <c r="O53" s="23">
        <v>449.74686272820082</v>
      </c>
      <c r="P53" s="23">
        <v>75.168178677139124</v>
      </c>
      <c r="Q53" s="23">
        <v>4746.4916085108107</v>
      </c>
      <c r="R53" s="23">
        <v>451.54207347188054</v>
      </c>
      <c r="S53" s="23">
        <v>21.321635675090942</v>
      </c>
      <c r="T53" s="23">
        <v>6056.88387155495</v>
      </c>
      <c r="U53" s="23">
        <v>41.713888876109621</v>
      </c>
      <c r="V53" s="23">
        <v>489.04287857869008</v>
      </c>
    </row>
    <row r="54" spans="2:22" ht="11.25" customHeight="1" x14ac:dyDescent="0.2">
      <c r="B54" s="11"/>
      <c r="C54" s="78" t="s">
        <v>15</v>
      </c>
      <c r="D54" s="23">
        <v>354.73405857846018</v>
      </c>
      <c r="E54" s="23">
        <v>41.15208982854007</v>
      </c>
      <c r="F54" s="23">
        <v>35.979762704539858</v>
      </c>
      <c r="G54" s="23">
        <v>28.131427767480041</v>
      </c>
      <c r="H54" s="23">
        <v>166.23069388501028</v>
      </c>
      <c r="I54" s="23">
        <v>128.12649025397999</v>
      </c>
      <c r="J54" s="23">
        <v>272.71492048268931</v>
      </c>
      <c r="K54" s="23">
        <v>189.47387304989988</v>
      </c>
      <c r="L54" s="23">
        <v>192.0317882331895</v>
      </c>
      <c r="M54" s="23">
        <v>165.16413656129015</v>
      </c>
      <c r="N54" s="23">
        <v>1181.0053758612705</v>
      </c>
      <c r="O54" s="23">
        <v>39.194690086761767</v>
      </c>
      <c r="P54" s="23">
        <v>1.2158672652990929</v>
      </c>
      <c r="Q54" s="23">
        <v>1544.9813304798099</v>
      </c>
      <c r="R54" s="23">
        <v>189.47797585005017</v>
      </c>
      <c r="S54" s="23">
        <v>323.96014000997013</v>
      </c>
      <c r="T54" s="23">
        <v>280.9654984143005</v>
      </c>
      <c r="U54" s="23">
        <v>158.54240006532979</v>
      </c>
      <c r="V54" s="23">
        <v>10.778335065441249</v>
      </c>
    </row>
    <row r="55" spans="2:22" ht="11.25" customHeight="1" x14ac:dyDescent="0.2">
      <c r="B55" s="13" t="s">
        <v>17</v>
      </c>
      <c r="C55" s="74" t="s">
        <v>18</v>
      </c>
      <c r="D55" s="22">
        <v>597.14110418513962</v>
      </c>
      <c r="E55" s="22">
        <v>515.61353839470985</v>
      </c>
      <c r="F55" s="22">
        <v>1036.5836013997998</v>
      </c>
      <c r="G55" s="22">
        <v>63.818158032340023</v>
      </c>
      <c r="H55" s="22">
        <v>266.59179563052987</v>
      </c>
      <c r="I55" s="22">
        <v>484.95100027934035</v>
      </c>
      <c r="J55" s="22">
        <v>566.05649506496957</v>
      </c>
      <c r="K55" s="22">
        <v>829.91184178460946</v>
      </c>
      <c r="L55" s="22">
        <v>337.92932737891016</v>
      </c>
      <c r="M55" s="22">
        <v>920.17346888827001</v>
      </c>
      <c r="N55" s="22">
        <v>310.72539641265985</v>
      </c>
      <c r="O55" s="22">
        <v>614.3777771819764</v>
      </c>
      <c r="P55" s="22">
        <v>1156.6791961913887</v>
      </c>
      <c r="Q55" s="22">
        <v>1344.4523863843831</v>
      </c>
      <c r="R55" s="22">
        <v>1386.3066820661938</v>
      </c>
      <c r="S55" s="22">
        <v>867.76883701164434</v>
      </c>
      <c r="T55" s="22">
        <v>1051.9154370195206</v>
      </c>
      <c r="U55" s="22">
        <v>603.4939538769197</v>
      </c>
      <c r="V55" s="22">
        <v>785.8742522699672</v>
      </c>
    </row>
    <row r="56" spans="2:22" ht="11.25" customHeight="1" x14ac:dyDescent="0.2">
      <c r="B56" s="15" t="s">
        <v>19</v>
      </c>
      <c r="C56" s="76" t="s">
        <v>22</v>
      </c>
      <c r="D56" s="24">
        <f>+D57-D48</f>
        <v>1311.77224894903</v>
      </c>
      <c r="E56" s="24">
        <f t="shared" ref="E56:V56" si="4">+E57-E48</f>
        <v>1096.2398657529998</v>
      </c>
      <c r="F56" s="24">
        <f t="shared" si="4"/>
        <v>1371.5106506827201</v>
      </c>
      <c r="G56" s="24">
        <f t="shared" si="4"/>
        <v>346.71085786512947</v>
      </c>
      <c r="H56" s="24">
        <f t="shared" si="4"/>
        <v>526.60579849706005</v>
      </c>
      <c r="I56" s="24">
        <f t="shared" si="4"/>
        <v>1006.1409826708202</v>
      </c>
      <c r="J56" s="24">
        <f t="shared" si="4"/>
        <v>1246.2200616600699</v>
      </c>
      <c r="K56" s="24">
        <f t="shared" si="4"/>
        <v>2530.3017795120586</v>
      </c>
      <c r="L56" s="24">
        <f t="shared" si="4"/>
        <v>1039.6888739183505</v>
      </c>
      <c r="M56" s="24">
        <f t="shared" si="4"/>
        <v>2793.5659355168987</v>
      </c>
      <c r="N56" s="24">
        <f t="shared" si="4"/>
        <v>1792.11428235532</v>
      </c>
      <c r="O56" s="24">
        <f t="shared" si="4"/>
        <v>1394.13743562026</v>
      </c>
      <c r="P56" s="24">
        <f t="shared" si="4"/>
        <v>2411.4633902893579</v>
      </c>
      <c r="Q56" s="24">
        <f t="shared" si="4"/>
        <v>3315.8725634948896</v>
      </c>
      <c r="R56" s="24">
        <f t="shared" si="4"/>
        <v>5470.884106042995</v>
      </c>
      <c r="S56" s="24">
        <f t="shared" si="4"/>
        <v>2405.9420631823964</v>
      </c>
      <c r="T56" s="24">
        <f t="shared" si="4"/>
        <v>1612.5292285999003</v>
      </c>
      <c r="U56" s="24">
        <f t="shared" si="4"/>
        <v>1422.9510088445199</v>
      </c>
      <c r="V56" s="24">
        <f t="shared" si="4"/>
        <v>2361.5041390109377</v>
      </c>
    </row>
    <row r="57" spans="2:22" ht="12" customHeight="1" x14ac:dyDescent="0.2">
      <c r="B57" s="17" t="s">
        <v>21</v>
      </c>
      <c r="C57" s="77" t="s">
        <v>20</v>
      </c>
      <c r="D57" s="25">
        <f>+D43+D48+D55</f>
        <v>2105.1347359766105</v>
      </c>
      <c r="E57" s="25">
        <f t="shared" ref="E57:V57" si="5">+E43+E48+E55</f>
        <v>1378.1957083423799</v>
      </c>
      <c r="F57" s="25">
        <f t="shared" si="5"/>
        <v>1546.8275954804701</v>
      </c>
      <c r="G57" s="25">
        <f t="shared" si="5"/>
        <v>486.31912331949849</v>
      </c>
      <c r="H57" s="25">
        <f t="shared" si="5"/>
        <v>1671.6392145319901</v>
      </c>
      <c r="I57" s="25">
        <f t="shared" si="5"/>
        <v>1483.85416512643</v>
      </c>
      <c r="J57" s="25">
        <f t="shared" si="5"/>
        <v>2417.9837010622095</v>
      </c>
      <c r="K57" s="25">
        <f t="shared" si="5"/>
        <v>3811.8310434917585</v>
      </c>
      <c r="L57" s="25">
        <f t="shared" si="5"/>
        <v>4310.0801777902007</v>
      </c>
      <c r="M57" s="25">
        <f t="shared" si="5"/>
        <v>6220.6901200549692</v>
      </c>
      <c r="N57" s="25">
        <f t="shared" si="5"/>
        <v>8300.1730132178018</v>
      </c>
      <c r="O57" s="25">
        <f t="shared" si="5"/>
        <v>2767.6495065741292</v>
      </c>
      <c r="P57" s="25">
        <f t="shared" si="5"/>
        <v>2571.9530454100814</v>
      </c>
      <c r="Q57" s="25">
        <f t="shared" si="5"/>
        <v>9786.0173521268098</v>
      </c>
      <c r="R57" s="25">
        <f t="shared" si="5"/>
        <v>6276.4644504909556</v>
      </c>
      <c r="S57" s="25">
        <f t="shared" si="5"/>
        <v>2867.2820517430978</v>
      </c>
      <c r="T57" s="25">
        <f t="shared" si="5"/>
        <v>8308.9985408835309</v>
      </c>
      <c r="U57" s="25">
        <f t="shared" si="5"/>
        <v>2034.5872060198694</v>
      </c>
      <c r="V57" s="25">
        <f t="shared" si="5"/>
        <v>2866.4086377925391</v>
      </c>
    </row>
    <row r="58" spans="2:22" ht="11.25" customHeight="1" x14ac:dyDescent="0.2">
      <c r="B58" s="1" t="s">
        <v>24</v>
      </c>
      <c r="C58" s="3"/>
      <c r="D58" s="4"/>
      <c r="E58" s="4"/>
      <c r="F58" s="4"/>
      <c r="G58" s="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2:22" ht="11.25" customHeight="1" x14ac:dyDescent="0.2"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2:22" x14ac:dyDescent="0.2"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</sheetData>
  <mergeCells count="65">
    <mergeCell ref="D38:V38"/>
    <mergeCell ref="D13:V13"/>
    <mergeCell ref="R9:R10"/>
    <mergeCell ref="S9:S10"/>
    <mergeCell ref="T9:T10"/>
    <mergeCell ref="U9:U10"/>
    <mergeCell ref="V9:V10"/>
    <mergeCell ref="V15:V16"/>
    <mergeCell ref="O15:O16"/>
    <mergeCell ref="P15:P16"/>
    <mergeCell ref="Q15:Q16"/>
    <mergeCell ref="R15:R16"/>
    <mergeCell ref="T15:T16"/>
    <mergeCell ref="U15:U16"/>
    <mergeCell ref="G15:G16"/>
    <mergeCell ref="H15:H16"/>
    <mergeCell ref="D5:V5"/>
    <mergeCell ref="D8:V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V41:V42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P41:P42"/>
    <mergeCell ref="Q41:Q42"/>
    <mergeCell ref="R41:R42"/>
    <mergeCell ref="S41:S42"/>
    <mergeCell ref="T41:T42"/>
    <mergeCell ref="U41:U42"/>
    <mergeCell ref="B15:B16"/>
    <mergeCell ref="C15:C16"/>
    <mergeCell ref="D15:D16"/>
    <mergeCell ref="E15:E16"/>
    <mergeCell ref="F15:F16"/>
    <mergeCell ref="S15:S16"/>
    <mergeCell ref="N15:N16"/>
    <mergeCell ref="I15:I16"/>
    <mergeCell ref="J15:J16"/>
    <mergeCell ref="K15:K16"/>
    <mergeCell ref="L15:L16"/>
    <mergeCell ref="M15:M16"/>
  </mergeCells>
  <pageMargins left="0.7" right="0.7" top="0.75" bottom="0.75" header="0.3" footer="0.3"/>
  <ignoredErrors>
    <ignoredError sqref="D15:H16 D41:N42 D9:V10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5:J71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O39" sqref="O39"/>
    </sheetView>
  </sheetViews>
  <sheetFormatPr baseColWidth="10" defaultRowHeight="11.25" x14ac:dyDescent="0.2"/>
  <cols>
    <col min="1" max="2" width="2.7109375" style="2" customWidth="1"/>
    <col min="3" max="3" width="42.5703125" style="2" customWidth="1"/>
    <col min="4" max="10" width="8.85546875" style="2" customWidth="1"/>
    <col min="11" max="16384" width="11.42578125" style="2"/>
  </cols>
  <sheetData>
    <row r="5" spans="2:10" ht="36" customHeight="1" x14ac:dyDescent="0.25">
      <c r="D5" s="122" t="s">
        <v>130</v>
      </c>
      <c r="E5" s="122"/>
      <c r="F5" s="122"/>
      <c r="G5" s="122"/>
      <c r="H5" s="122"/>
      <c r="I5" s="122"/>
      <c r="J5" s="122"/>
    </row>
    <row r="8" spans="2:10" x14ac:dyDescent="0.2">
      <c r="D8" s="117" t="s">
        <v>110</v>
      </c>
      <c r="E8" s="117"/>
      <c r="F8" s="117"/>
      <c r="G8" s="117"/>
      <c r="H8" s="117"/>
      <c r="I8" s="117"/>
      <c r="J8" s="117"/>
    </row>
    <row r="9" spans="2:10" x14ac:dyDescent="0.2">
      <c r="D9" s="128">
        <v>2019</v>
      </c>
      <c r="E9" s="128">
        <v>2020</v>
      </c>
      <c r="F9" s="128">
        <v>2021</v>
      </c>
      <c r="G9" s="128">
        <v>2022</v>
      </c>
      <c r="H9" s="128">
        <v>2023</v>
      </c>
      <c r="I9" s="128">
        <v>2024</v>
      </c>
      <c r="J9" s="128">
        <v>2025</v>
      </c>
    </row>
    <row r="10" spans="2:10" x14ac:dyDescent="0.2">
      <c r="D10" s="129"/>
      <c r="E10" s="129"/>
      <c r="F10" s="129"/>
      <c r="G10" s="129"/>
      <c r="H10" s="129"/>
      <c r="I10" s="129"/>
      <c r="J10" s="129"/>
    </row>
    <row r="11" spans="2:10" x14ac:dyDescent="0.2">
      <c r="D11" s="91"/>
      <c r="E11" s="91"/>
      <c r="F11" s="91"/>
      <c r="G11" s="91"/>
      <c r="H11" s="91"/>
      <c r="I11" s="91"/>
      <c r="J11" s="91"/>
    </row>
    <row r="13" spans="2:10" ht="15" customHeight="1" x14ac:dyDescent="0.2">
      <c r="B13" s="88"/>
      <c r="C13" s="88"/>
      <c r="D13" s="123" t="s">
        <v>75</v>
      </c>
      <c r="E13" s="123"/>
      <c r="F13" s="123"/>
      <c r="G13" s="123"/>
      <c r="H13" s="123"/>
      <c r="I13" s="123"/>
      <c r="J13" s="123"/>
    </row>
    <row r="15" spans="2:10" x14ac:dyDescent="0.2">
      <c r="B15" s="124"/>
      <c r="C15" s="126" t="s">
        <v>0</v>
      </c>
      <c r="D15" s="128">
        <v>2019</v>
      </c>
      <c r="E15" s="128">
        <v>2020</v>
      </c>
      <c r="F15" s="128">
        <v>2021</v>
      </c>
      <c r="G15" s="128">
        <v>2022</v>
      </c>
      <c r="H15" s="128">
        <v>2023</v>
      </c>
      <c r="I15" s="128">
        <v>2024</v>
      </c>
      <c r="J15" s="128">
        <v>2025</v>
      </c>
    </row>
    <row r="16" spans="2:10" x14ac:dyDescent="0.2">
      <c r="B16" s="125"/>
      <c r="C16" s="127"/>
      <c r="D16" s="129"/>
      <c r="E16" s="129"/>
      <c r="F16" s="129"/>
      <c r="G16" s="129"/>
      <c r="H16" s="129"/>
      <c r="I16" s="129"/>
      <c r="J16" s="129"/>
    </row>
    <row r="17" spans="2:10" x14ac:dyDescent="0.2">
      <c r="B17" s="32" t="s">
        <v>5</v>
      </c>
      <c r="C17" s="81" t="s">
        <v>6</v>
      </c>
      <c r="D17" s="33">
        <f t="shared" ref="D17:I17" si="0">+SUM(D18:D24)</f>
        <v>850.21976430525012</v>
      </c>
      <c r="E17" s="33">
        <f t="shared" si="0"/>
        <v>21020.608730803102</v>
      </c>
      <c r="F17" s="39">
        <f t="shared" si="0"/>
        <v>4501.6727221330202</v>
      </c>
      <c r="G17" s="39">
        <f t="shared" si="0"/>
        <v>7074.6379973706335</v>
      </c>
      <c r="H17" s="39">
        <f t="shared" si="0"/>
        <v>4875.7147309249194</v>
      </c>
      <c r="I17" s="39">
        <f t="shared" si="0"/>
        <v>10487.926307571499</v>
      </c>
      <c r="J17" s="39">
        <f t="shared" ref="J17" si="1">+SUM(J18:J24)</f>
        <v>3866.9839739710878</v>
      </c>
    </row>
    <row r="18" spans="2:10" x14ac:dyDescent="0.2">
      <c r="B18" s="30"/>
      <c r="C18" s="82" t="s">
        <v>45</v>
      </c>
      <c r="D18" s="31">
        <v>216.05076817283719</v>
      </c>
      <c r="E18" s="31">
        <v>758.32982192820975</v>
      </c>
      <c r="F18" s="38">
        <v>813.81460416494986</v>
      </c>
      <c r="G18" s="38">
        <v>684.62807494128356</v>
      </c>
      <c r="H18" s="38">
        <v>1369.535104784627</v>
      </c>
      <c r="I18" s="38">
        <v>868.23437224380757</v>
      </c>
      <c r="J18" s="38">
        <v>851.78697506325625</v>
      </c>
    </row>
    <row r="19" spans="2:10" x14ac:dyDescent="0.2">
      <c r="B19" s="30"/>
      <c r="C19" s="82" t="s">
        <v>46</v>
      </c>
      <c r="D19" s="31">
        <v>105.56284832891694</v>
      </c>
      <c r="E19" s="31">
        <v>177.04420543000998</v>
      </c>
      <c r="F19" s="38">
        <v>204.44371316132998</v>
      </c>
      <c r="G19" s="38">
        <v>362.78652125968438</v>
      </c>
      <c r="H19" s="38">
        <v>452.00391152476368</v>
      </c>
      <c r="I19" s="38">
        <v>458.52301164935983</v>
      </c>
      <c r="J19" s="38">
        <v>321.14281037607049</v>
      </c>
    </row>
    <row r="20" spans="2:10" x14ac:dyDescent="0.2">
      <c r="B20" s="30"/>
      <c r="C20" s="82" t="s">
        <v>9</v>
      </c>
      <c r="D20" s="31">
        <v>502.04349604357594</v>
      </c>
      <c r="E20" s="31">
        <v>20070.004994335515</v>
      </c>
      <c r="F20" s="38">
        <v>3401.7699512100012</v>
      </c>
      <c r="G20" s="38">
        <v>5935.8882808365161</v>
      </c>
      <c r="H20" s="38">
        <v>2899.6774775157392</v>
      </c>
      <c r="I20" s="38">
        <v>8994.7460482514907</v>
      </c>
      <c r="J20" s="38">
        <v>2544.0685634323308</v>
      </c>
    </row>
    <row r="21" spans="2:10" x14ac:dyDescent="0.2">
      <c r="B21" s="30"/>
      <c r="C21" s="82" t="s">
        <v>47</v>
      </c>
      <c r="D21" s="31">
        <v>1.6187613171100006</v>
      </c>
      <c r="E21" s="31">
        <v>2.1875342266299986</v>
      </c>
      <c r="F21" s="38">
        <v>9.8903496056799973</v>
      </c>
      <c r="G21" s="38">
        <v>16.695080915099993</v>
      </c>
      <c r="H21" s="38">
        <v>14.133499352279998</v>
      </c>
      <c r="I21" s="38">
        <v>8.1350438150999977</v>
      </c>
      <c r="J21" s="38">
        <v>10.236450077319997</v>
      </c>
    </row>
    <row r="22" spans="2:10" x14ac:dyDescent="0.2">
      <c r="B22" s="30"/>
      <c r="C22" s="82" t="s">
        <v>48</v>
      </c>
      <c r="D22" s="31">
        <v>0.89890992000000003</v>
      </c>
      <c r="E22" s="31">
        <v>0.85460517700000005</v>
      </c>
      <c r="F22" s="38">
        <v>1.2604798312699967</v>
      </c>
      <c r="G22" s="38">
        <v>3.0823566280399746</v>
      </c>
      <c r="H22" s="38">
        <v>1.6340983425000104</v>
      </c>
      <c r="I22" s="38">
        <v>0.86438320596001239</v>
      </c>
      <c r="J22" s="38">
        <v>20.302725198000001</v>
      </c>
    </row>
    <row r="23" spans="2:10" x14ac:dyDescent="0.2">
      <c r="B23" s="30"/>
      <c r="C23" s="82" t="s">
        <v>49</v>
      </c>
      <c r="D23" s="31">
        <v>3.7503590877300041</v>
      </c>
      <c r="E23" s="31">
        <v>4.0712841721000013</v>
      </c>
      <c r="F23" s="38">
        <v>3.4378536910800022</v>
      </c>
      <c r="G23" s="38">
        <v>18.113988979989983</v>
      </c>
      <c r="H23" s="38">
        <v>2.0860964131500168</v>
      </c>
      <c r="I23" s="38">
        <v>7.4584537388200038</v>
      </c>
      <c r="J23" s="38">
        <v>13.77120681039</v>
      </c>
    </row>
    <row r="24" spans="2:10" x14ac:dyDescent="0.2">
      <c r="B24" s="30"/>
      <c r="C24" s="82" t="s">
        <v>50</v>
      </c>
      <c r="D24" s="31">
        <v>20.294621435080007</v>
      </c>
      <c r="E24" s="31">
        <v>8.1162855336399939</v>
      </c>
      <c r="F24" s="38">
        <v>67.055770468710023</v>
      </c>
      <c r="G24" s="38">
        <v>53.443693810020136</v>
      </c>
      <c r="H24" s="38">
        <v>136.64454299186002</v>
      </c>
      <c r="I24" s="38">
        <v>149.96499466696</v>
      </c>
      <c r="J24" s="38">
        <v>105.67524301372002</v>
      </c>
    </row>
    <row r="25" spans="2:10" x14ac:dyDescent="0.2">
      <c r="B25" s="32" t="s">
        <v>11</v>
      </c>
      <c r="C25" s="81" t="s">
        <v>12</v>
      </c>
      <c r="D25" s="33">
        <f t="shared" ref="D25:I25" si="2">+D26+D30</f>
        <v>335.64175581497921</v>
      </c>
      <c r="E25" s="33">
        <f t="shared" si="2"/>
        <v>380.58854668334959</v>
      </c>
      <c r="F25" s="39">
        <f t="shared" si="2"/>
        <v>10869.531811523048</v>
      </c>
      <c r="G25" s="39">
        <f t="shared" si="2"/>
        <v>845.16875961707183</v>
      </c>
      <c r="H25" s="39">
        <f t="shared" si="2"/>
        <v>3237.9180453332719</v>
      </c>
      <c r="I25" s="39">
        <f t="shared" si="2"/>
        <v>3854.388557976119</v>
      </c>
      <c r="J25" s="39">
        <f t="shared" ref="J25" si="3">+J26+J30</f>
        <v>7555.227695244379</v>
      </c>
    </row>
    <row r="26" spans="2:10" x14ac:dyDescent="0.2">
      <c r="B26" s="32"/>
      <c r="C26" s="81" t="s">
        <v>53</v>
      </c>
      <c r="D26" s="33">
        <f t="shared" ref="D26:I26" si="4">+SUM(D27:D29)</f>
        <v>299.40791416710027</v>
      </c>
      <c r="E26" s="33">
        <f t="shared" si="4"/>
        <v>144.10101424924983</v>
      </c>
      <c r="F26" s="39">
        <f t="shared" si="4"/>
        <v>4898.6960075709103</v>
      </c>
      <c r="G26" s="39">
        <f t="shared" si="4"/>
        <v>284.91273616798946</v>
      </c>
      <c r="H26" s="39">
        <f t="shared" si="4"/>
        <v>1603.4744292172215</v>
      </c>
      <c r="I26" s="39">
        <f t="shared" si="4"/>
        <v>1269.9555099923107</v>
      </c>
      <c r="J26" s="39">
        <f t="shared" ref="J26" si="5">+SUM(J27:J29)</f>
        <v>5926.903174560759</v>
      </c>
    </row>
    <row r="27" spans="2:10" x14ac:dyDescent="0.2">
      <c r="B27" s="29"/>
      <c r="C27" s="82" t="s">
        <v>51</v>
      </c>
      <c r="D27" s="31">
        <v>48.678217400780134</v>
      </c>
      <c r="E27" s="31">
        <v>101.69482736924026</v>
      </c>
      <c r="F27" s="38">
        <v>3441.0530679864196</v>
      </c>
      <c r="G27" s="38">
        <v>76.154003346459831</v>
      </c>
      <c r="H27" s="38">
        <v>621.99830571587154</v>
      </c>
      <c r="I27" s="38">
        <v>758.22536049570022</v>
      </c>
      <c r="J27" s="38">
        <v>2510.6028522972997</v>
      </c>
    </row>
    <row r="28" spans="2:10" x14ac:dyDescent="0.2">
      <c r="B28" s="29"/>
      <c r="C28" s="82" t="s">
        <v>15</v>
      </c>
      <c r="D28" s="31">
        <v>200.84434016106016</v>
      </c>
      <c r="E28" s="31">
        <v>18.61869466762959</v>
      </c>
      <c r="F28" s="38">
        <v>1423.8855977205701</v>
      </c>
      <c r="G28" s="38">
        <v>164.3482862357796</v>
      </c>
      <c r="H28" s="38">
        <v>920.79105016438007</v>
      </c>
      <c r="I28" s="38">
        <v>395.9065300440804</v>
      </c>
      <c r="J28" s="38">
        <v>3067.8427877808895</v>
      </c>
    </row>
    <row r="29" spans="2:10" x14ac:dyDescent="0.2">
      <c r="B29" s="29"/>
      <c r="C29" s="82" t="s">
        <v>52</v>
      </c>
      <c r="D29" s="31">
        <v>49.885356605259993</v>
      </c>
      <c r="E29" s="31">
        <v>23.787492212379995</v>
      </c>
      <c r="F29" s="38">
        <v>33.757341863920004</v>
      </c>
      <c r="G29" s="38">
        <v>44.410446585750009</v>
      </c>
      <c r="H29" s="38">
        <v>60.685073336970021</v>
      </c>
      <c r="I29" s="38">
        <v>115.82361945253</v>
      </c>
      <c r="J29" s="38">
        <v>348.45753448256994</v>
      </c>
    </row>
    <row r="30" spans="2:10" x14ac:dyDescent="0.2">
      <c r="B30" s="32"/>
      <c r="C30" s="81" t="s">
        <v>54</v>
      </c>
      <c r="D30" s="33">
        <f t="shared" ref="D30:I30" si="6">+SUM(D31:D34)</f>
        <v>36.233841647878911</v>
      </c>
      <c r="E30" s="33">
        <f t="shared" si="6"/>
        <v>236.48753243409976</v>
      </c>
      <c r="F30" s="39">
        <f t="shared" si="6"/>
        <v>5970.8358039521372</v>
      </c>
      <c r="G30" s="39">
        <f t="shared" si="6"/>
        <v>560.25602344908236</v>
      </c>
      <c r="H30" s="39">
        <f t="shared" si="6"/>
        <v>1634.4436161160502</v>
      </c>
      <c r="I30" s="39">
        <f t="shared" si="6"/>
        <v>2584.4330479838086</v>
      </c>
      <c r="J30" s="39">
        <f t="shared" ref="J30" si="7">+SUM(J31:J34)</f>
        <v>1628.3245206836202</v>
      </c>
    </row>
    <row r="31" spans="2:10" x14ac:dyDescent="0.2">
      <c r="B31" s="29"/>
      <c r="C31" s="82" t="s">
        <v>51</v>
      </c>
      <c r="D31" s="31">
        <v>19.510779113869834</v>
      </c>
      <c r="E31" s="31">
        <v>223.28998752852991</v>
      </c>
      <c r="F31" s="38">
        <v>4689.4429494201086</v>
      </c>
      <c r="G31" s="38">
        <v>419.20202056456401</v>
      </c>
      <c r="H31" s="38">
        <v>357.18240919952223</v>
      </c>
      <c r="I31" s="38">
        <v>1817.82848068011</v>
      </c>
      <c r="J31" s="38">
        <v>135.20028991618011</v>
      </c>
    </row>
    <row r="32" spans="2:10" x14ac:dyDescent="0.2">
      <c r="B32" s="29"/>
      <c r="C32" s="82" t="s">
        <v>15</v>
      </c>
      <c r="D32" s="31">
        <v>9.9008683122790622</v>
      </c>
      <c r="E32" s="31">
        <v>9.835799554089844</v>
      </c>
      <c r="F32" s="38">
        <v>1155.9539696808388</v>
      </c>
      <c r="G32" s="38">
        <v>86.130688993598596</v>
      </c>
      <c r="H32" s="38">
        <v>1185.473748539378</v>
      </c>
      <c r="I32" s="38">
        <v>619.2511275855984</v>
      </c>
      <c r="J32" s="38">
        <v>1354.1890695159302</v>
      </c>
    </row>
    <row r="33" spans="2:10" x14ac:dyDescent="0.2">
      <c r="B33" s="29"/>
      <c r="C33" s="82" t="s">
        <v>52</v>
      </c>
      <c r="D33" s="31">
        <v>3.402194221730011</v>
      </c>
      <c r="E33" s="31">
        <v>3.3617453514800109</v>
      </c>
      <c r="F33" s="38">
        <v>125.43888485119</v>
      </c>
      <c r="G33" s="38">
        <v>54.923312552739986</v>
      </c>
      <c r="H33" s="38">
        <v>91.787458366120006</v>
      </c>
      <c r="I33" s="38">
        <v>147.35343971810002</v>
      </c>
      <c r="J33" s="38">
        <v>138.93516125151001</v>
      </c>
    </row>
    <row r="34" spans="2:10" x14ac:dyDescent="0.2">
      <c r="B34" s="29"/>
      <c r="C34" s="82" t="s">
        <v>55</v>
      </c>
      <c r="D34" s="31">
        <v>3.42</v>
      </c>
      <c r="E34" s="31">
        <v>0</v>
      </c>
      <c r="F34" s="38">
        <v>0</v>
      </c>
      <c r="G34" s="38">
        <v>1.3381797998590628E-6</v>
      </c>
      <c r="H34" s="38">
        <v>1.1029896995751187E-8</v>
      </c>
      <c r="I34" s="38">
        <v>0</v>
      </c>
      <c r="J34" s="38">
        <v>0</v>
      </c>
    </row>
    <row r="35" spans="2:10" x14ac:dyDescent="0.2">
      <c r="B35" s="32" t="s">
        <v>17</v>
      </c>
      <c r="C35" s="81" t="s">
        <v>73</v>
      </c>
      <c r="D35" s="33">
        <v>1072.9872639427585</v>
      </c>
      <c r="E35" s="33">
        <v>1437.6447227680208</v>
      </c>
      <c r="F35" s="33">
        <v>1837.8440162290606</v>
      </c>
      <c r="G35" s="33">
        <v>2581.753800963852</v>
      </c>
      <c r="H35" s="33">
        <v>6706.6100027723442</v>
      </c>
      <c r="I35" s="33">
        <v>2176.8956885378552</v>
      </c>
      <c r="J35" s="33">
        <v>1424.1579987897692</v>
      </c>
    </row>
    <row r="36" spans="2:10" x14ac:dyDescent="0.2">
      <c r="B36" s="34" t="s">
        <v>19</v>
      </c>
      <c r="C36" s="80" t="s">
        <v>22</v>
      </c>
      <c r="D36" s="35">
        <f t="shared" ref="D36:I36" si="8">+D37-D25</f>
        <v>1923.2070282480086</v>
      </c>
      <c r="E36" s="35">
        <f t="shared" si="8"/>
        <v>22458.253453571124</v>
      </c>
      <c r="F36" s="40">
        <f t="shared" si="8"/>
        <v>6339.5167383620792</v>
      </c>
      <c r="G36" s="40">
        <f t="shared" si="8"/>
        <v>9656.3917983344854</v>
      </c>
      <c r="H36" s="40">
        <f t="shared" si="8"/>
        <v>11582.324733697264</v>
      </c>
      <c r="I36" s="40">
        <f t="shared" si="8"/>
        <v>12664.821996109353</v>
      </c>
      <c r="J36" s="40">
        <f t="shared" ref="J36" si="9">+J37-J25</f>
        <v>5291.1419727608572</v>
      </c>
    </row>
    <row r="37" spans="2:10" x14ac:dyDescent="0.2">
      <c r="B37" s="26" t="s">
        <v>21</v>
      </c>
      <c r="C37" s="79" t="s">
        <v>20</v>
      </c>
      <c r="D37" s="36">
        <f t="shared" ref="D37:I37" si="10">+D17+D25+D35</f>
        <v>2258.8487840629878</v>
      </c>
      <c r="E37" s="36">
        <f t="shared" si="10"/>
        <v>22838.842000254474</v>
      </c>
      <c r="F37" s="41">
        <f t="shared" si="10"/>
        <v>17209.048549885127</v>
      </c>
      <c r="G37" s="41">
        <f t="shared" si="10"/>
        <v>10501.560557951558</v>
      </c>
      <c r="H37" s="41">
        <f t="shared" si="10"/>
        <v>14820.242779030536</v>
      </c>
      <c r="I37" s="41">
        <f t="shared" si="10"/>
        <v>16519.210554085472</v>
      </c>
      <c r="J37" s="41">
        <f t="shared" ref="J37" si="11">+J17+J25+J35</f>
        <v>12846.369668005236</v>
      </c>
    </row>
    <row r="38" spans="2:10" x14ac:dyDescent="0.2">
      <c r="B38" s="34" t="s">
        <v>40</v>
      </c>
      <c r="C38" s="80" t="s">
        <v>41</v>
      </c>
      <c r="D38" s="35">
        <v>183622.86901044901</v>
      </c>
      <c r="E38" s="35">
        <v>240799.5283337</v>
      </c>
      <c r="F38" s="40">
        <v>254720.94731640301</v>
      </c>
      <c r="G38" s="40">
        <v>262114.48135406699</v>
      </c>
      <c r="H38" s="40">
        <v>322948.82718312601</v>
      </c>
      <c r="I38" s="40">
        <v>353778.538489967</v>
      </c>
      <c r="J38" s="40">
        <v>371546.13778991002</v>
      </c>
    </row>
    <row r="39" spans="2:10" ht="18" customHeight="1" x14ac:dyDescent="0.2">
      <c r="B39" s="26" t="s">
        <v>23</v>
      </c>
      <c r="C39" s="79" t="s">
        <v>44</v>
      </c>
      <c r="D39" s="37">
        <f t="shared" ref="D39:I39" si="12">+D36/D38*100</f>
        <v>1.0473679224228705</v>
      </c>
      <c r="E39" s="37">
        <f t="shared" si="12"/>
        <v>9.3265354832624396</v>
      </c>
      <c r="F39" s="27">
        <f t="shared" si="12"/>
        <v>2.488808558994331</v>
      </c>
      <c r="G39" s="27">
        <f t="shared" si="12"/>
        <v>3.6840359786495469</v>
      </c>
      <c r="H39" s="27">
        <f t="shared" si="12"/>
        <v>3.5864272475371406</v>
      </c>
      <c r="I39" s="27">
        <f t="shared" si="12"/>
        <v>3.5798728917154259</v>
      </c>
      <c r="J39" s="27">
        <f t="shared" ref="J39" si="13">+J36/J38*100</f>
        <v>1.4240874644087196</v>
      </c>
    </row>
    <row r="40" spans="2:10" x14ac:dyDescent="0.2">
      <c r="B40" s="1" t="s">
        <v>24</v>
      </c>
      <c r="C40" s="3"/>
      <c r="D40" s="4"/>
      <c r="E40" s="4"/>
    </row>
    <row r="44" spans="2:10" ht="18" x14ac:dyDescent="0.2">
      <c r="B44" s="88"/>
      <c r="C44" s="88"/>
      <c r="D44" s="123" t="s">
        <v>76</v>
      </c>
      <c r="E44" s="123"/>
      <c r="F44" s="123"/>
      <c r="G44" s="123"/>
      <c r="H44" s="123"/>
      <c r="I44" s="123"/>
      <c r="J44" s="123"/>
    </row>
    <row r="46" spans="2:10" x14ac:dyDescent="0.2">
      <c r="B46" s="124"/>
      <c r="C46" s="126" t="s">
        <v>0</v>
      </c>
      <c r="D46" s="128">
        <v>2019</v>
      </c>
      <c r="E46" s="128">
        <v>2020</v>
      </c>
      <c r="F46" s="128">
        <v>2021</v>
      </c>
      <c r="G46" s="128">
        <v>2022</v>
      </c>
      <c r="H46" s="128">
        <v>2023</v>
      </c>
      <c r="I46" s="128">
        <v>2024</v>
      </c>
      <c r="J46" s="128">
        <v>2025</v>
      </c>
    </row>
    <row r="47" spans="2:10" x14ac:dyDescent="0.2">
      <c r="B47" s="125"/>
      <c r="C47" s="127"/>
      <c r="D47" s="129"/>
      <c r="E47" s="129"/>
      <c r="F47" s="129"/>
      <c r="G47" s="129"/>
      <c r="H47" s="129"/>
      <c r="I47" s="129"/>
      <c r="J47" s="129"/>
    </row>
    <row r="48" spans="2:10" ht="11.25" customHeight="1" x14ac:dyDescent="0.2">
      <c r="B48" s="32" t="s">
        <v>5</v>
      </c>
      <c r="C48" s="81" t="s">
        <v>6</v>
      </c>
      <c r="D48" s="33">
        <f t="shared" ref="D48:I48" si="14">+SUM(D49:D55)</f>
        <v>580.08177326091482</v>
      </c>
      <c r="E48" s="33">
        <f t="shared" si="14"/>
        <v>20197.093586482089</v>
      </c>
      <c r="F48" s="39">
        <f t="shared" si="14"/>
        <v>3444.8082363866706</v>
      </c>
      <c r="G48" s="39">
        <f t="shared" si="14"/>
        <v>2577.3677035877167</v>
      </c>
      <c r="H48" s="39">
        <f t="shared" si="14"/>
        <v>3145.9973022684444</v>
      </c>
      <c r="I48" s="39">
        <f t="shared" si="14"/>
        <v>3199.801613403497</v>
      </c>
      <c r="J48" s="39">
        <f t="shared" ref="J48" si="15">+SUM(J49:J55)</f>
        <v>2594.2464353629875</v>
      </c>
    </row>
    <row r="49" spans="2:10" ht="11.25" customHeight="1" x14ac:dyDescent="0.2">
      <c r="B49" s="30"/>
      <c r="C49" s="82" t="s">
        <v>45</v>
      </c>
      <c r="D49" s="31">
        <v>208.25638413202208</v>
      </c>
      <c r="E49" s="31">
        <v>752.64021955902956</v>
      </c>
      <c r="F49" s="38">
        <v>789.26371920137979</v>
      </c>
      <c r="G49" s="38">
        <v>666.25971401064453</v>
      </c>
      <c r="H49" s="38">
        <v>1335.2305005775706</v>
      </c>
      <c r="I49" s="38">
        <v>834.5513269423476</v>
      </c>
      <c r="J49" s="38">
        <v>833.6392080049261</v>
      </c>
    </row>
    <row r="50" spans="2:10" ht="11.25" customHeight="1" x14ac:dyDescent="0.2">
      <c r="B50" s="30"/>
      <c r="C50" s="82" t="s">
        <v>46</v>
      </c>
      <c r="D50" s="31">
        <v>99.036734181126917</v>
      </c>
      <c r="E50" s="31">
        <v>147.66765965657996</v>
      </c>
      <c r="F50" s="38">
        <v>174.51759363057997</v>
      </c>
      <c r="G50" s="38">
        <v>288.43584283325254</v>
      </c>
      <c r="H50" s="38">
        <v>391.42616261491457</v>
      </c>
      <c r="I50" s="38">
        <v>363.03028849697989</v>
      </c>
      <c r="J50" s="38">
        <v>304.93534582826055</v>
      </c>
    </row>
    <row r="51" spans="2:10" ht="11.25" customHeight="1" x14ac:dyDescent="0.2">
      <c r="B51" s="30"/>
      <c r="C51" s="82" t="s">
        <v>9</v>
      </c>
      <c r="D51" s="31">
        <v>261.07185842646589</v>
      </c>
      <c r="E51" s="31">
        <v>19284.058651753963</v>
      </c>
      <c r="F51" s="38">
        <v>2460.401357093981</v>
      </c>
      <c r="G51" s="38">
        <v>1583.0242632078298</v>
      </c>
      <c r="H51" s="38">
        <v>1394.571193477459</v>
      </c>
      <c r="I51" s="38">
        <v>1981.9327806581196</v>
      </c>
      <c r="J51" s="38">
        <v>1411.4501593093305</v>
      </c>
    </row>
    <row r="52" spans="2:10" ht="11.25" customHeight="1" x14ac:dyDescent="0.2">
      <c r="B52" s="30"/>
      <c r="C52" s="82" t="s">
        <v>47</v>
      </c>
      <c r="D52" s="31">
        <v>1.6102926351299993</v>
      </c>
      <c r="E52" s="31">
        <v>1.2478048604499994</v>
      </c>
      <c r="F52" s="38">
        <v>9.1008175159500002</v>
      </c>
      <c r="G52" s="38">
        <v>9.2404172332599934</v>
      </c>
      <c r="H52" s="38">
        <v>1.3577038664500023</v>
      </c>
      <c r="I52" s="38">
        <v>1.9768827805299978</v>
      </c>
      <c r="J52" s="38">
        <v>1.2168194719400005</v>
      </c>
    </row>
    <row r="53" spans="2:10" ht="11.25" customHeight="1" x14ac:dyDescent="0.2">
      <c r="B53" s="30"/>
      <c r="C53" s="82" t="s">
        <v>48</v>
      </c>
      <c r="D53" s="31">
        <v>0.89890992000000003</v>
      </c>
      <c r="E53" s="31">
        <v>0.85460517700000005</v>
      </c>
      <c r="F53" s="38">
        <v>1.2604798312699967</v>
      </c>
      <c r="G53" s="38">
        <v>3.0823566280399746</v>
      </c>
      <c r="H53" s="38">
        <v>1.698342500048966E-3</v>
      </c>
      <c r="I53" s="38">
        <v>0.86438320596001239</v>
      </c>
      <c r="J53" s="38">
        <v>20.302725198000001</v>
      </c>
    </row>
    <row r="54" spans="2:10" ht="11.25" customHeight="1" x14ac:dyDescent="0.2">
      <c r="B54" s="30"/>
      <c r="C54" s="82" t="s">
        <v>49</v>
      </c>
      <c r="D54" s="31">
        <v>3.7503587524500044</v>
      </c>
      <c r="E54" s="31">
        <v>4.0042841721000011</v>
      </c>
      <c r="F54" s="38">
        <v>3.4146444932600022</v>
      </c>
      <c r="G54" s="38">
        <v>17.920144887990034</v>
      </c>
      <c r="H54" s="38">
        <v>2.0136370021500625</v>
      </c>
      <c r="I54" s="38">
        <v>7.3833236766400034</v>
      </c>
      <c r="J54" s="38">
        <v>13.717151754389999</v>
      </c>
    </row>
    <row r="55" spans="2:10" ht="11.25" customHeight="1" x14ac:dyDescent="0.2">
      <c r="B55" s="30"/>
      <c r="C55" s="82" t="s">
        <v>50</v>
      </c>
      <c r="D55" s="31">
        <v>5.457235213719998</v>
      </c>
      <c r="E55" s="31">
        <v>6.6203613029699993</v>
      </c>
      <c r="F55" s="38">
        <v>6.8496246202500011</v>
      </c>
      <c r="G55" s="38">
        <v>9.4049647866999919</v>
      </c>
      <c r="H55" s="38">
        <v>21.396406387399992</v>
      </c>
      <c r="I55" s="38">
        <v>10.062627642920001</v>
      </c>
      <c r="J55" s="38">
        <v>8.9850257961399951</v>
      </c>
    </row>
    <row r="56" spans="2:10" ht="11.25" customHeight="1" x14ac:dyDescent="0.2">
      <c r="B56" s="32" t="s">
        <v>11</v>
      </c>
      <c r="C56" s="81" t="s">
        <v>12</v>
      </c>
      <c r="D56" s="33">
        <f t="shared" ref="D56:I56" si="16">+D57+D61</f>
        <v>321.1221722543292</v>
      </c>
      <c r="E56" s="33">
        <f t="shared" si="16"/>
        <v>371.13291325794955</v>
      </c>
      <c r="F56" s="39">
        <f t="shared" si="16"/>
        <v>10254.886629242508</v>
      </c>
      <c r="G56" s="39">
        <f t="shared" si="16"/>
        <v>752.60830342691816</v>
      </c>
      <c r="H56" s="39">
        <f t="shared" si="16"/>
        <v>2952.119523021317</v>
      </c>
      <c r="I56" s="39">
        <f t="shared" si="16"/>
        <v>2872.3153294240692</v>
      </c>
      <c r="J56" s="39">
        <f t="shared" ref="J56" si="17">+J57+J61</f>
        <v>5687.3401297790697</v>
      </c>
    </row>
    <row r="57" spans="2:10" ht="11.25" customHeight="1" x14ac:dyDescent="0.2">
      <c r="B57" s="32"/>
      <c r="C57" s="81" t="s">
        <v>53</v>
      </c>
      <c r="D57" s="33">
        <f t="shared" ref="D57:I57" si="18">+SUM(D58:D60)</f>
        <v>285.16081416710028</v>
      </c>
      <c r="E57" s="33">
        <f t="shared" si="18"/>
        <v>137.04546424924985</v>
      </c>
      <c r="F57" s="39">
        <f t="shared" si="18"/>
        <v>4284.0508252903901</v>
      </c>
      <c r="G57" s="39">
        <f t="shared" si="18"/>
        <v>195.53153526025849</v>
      </c>
      <c r="H57" s="39">
        <f t="shared" si="18"/>
        <v>1415.2979083683904</v>
      </c>
      <c r="I57" s="39">
        <f t="shared" si="18"/>
        <v>871.95704176591062</v>
      </c>
      <c r="J57" s="39">
        <f t="shared" ref="J57" si="19">+SUM(J58:J60)</f>
        <v>4869.5224352032992</v>
      </c>
    </row>
    <row r="58" spans="2:10" ht="11.25" customHeight="1" x14ac:dyDescent="0.2">
      <c r="B58" s="29"/>
      <c r="C58" s="82" t="s">
        <v>51</v>
      </c>
      <c r="D58" s="31">
        <v>48.678217400780134</v>
      </c>
      <c r="E58" s="31">
        <v>101.69482736924026</v>
      </c>
      <c r="F58" s="38">
        <v>3441.0530679864196</v>
      </c>
      <c r="G58" s="38">
        <v>76.154003346459831</v>
      </c>
      <c r="H58" s="38">
        <v>621.99830571587154</v>
      </c>
      <c r="I58" s="38">
        <v>758.22536049570022</v>
      </c>
      <c r="J58" s="38">
        <v>2510.6028522972997</v>
      </c>
    </row>
    <row r="59" spans="2:10" ht="11.25" customHeight="1" x14ac:dyDescent="0.2">
      <c r="B59" s="29"/>
      <c r="C59" s="82" t="s">
        <v>15</v>
      </c>
      <c r="D59" s="31">
        <v>200.84434016106016</v>
      </c>
      <c r="E59" s="31">
        <v>18.61869466762959</v>
      </c>
      <c r="F59" s="38">
        <v>810.27407642781009</v>
      </c>
      <c r="G59" s="38">
        <v>97.646865390808671</v>
      </c>
      <c r="H59" s="38">
        <v>738.67769497826885</v>
      </c>
      <c r="I59" s="38">
        <v>10.976632052880371</v>
      </c>
      <c r="J59" s="38">
        <v>2094.3759995585497</v>
      </c>
    </row>
    <row r="60" spans="2:10" ht="11.25" customHeight="1" x14ac:dyDescent="0.2">
      <c r="B60" s="29"/>
      <c r="C60" s="82" t="s">
        <v>52</v>
      </c>
      <c r="D60" s="31">
        <v>35.638256605259997</v>
      </c>
      <c r="E60" s="31">
        <v>16.731942212379998</v>
      </c>
      <c r="F60" s="38">
        <v>32.723680876160003</v>
      </c>
      <c r="G60" s="38">
        <v>21.730666522989992</v>
      </c>
      <c r="H60" s="38">
        <v>54.621907674250004</v>
      </c>
      <c r="I60" s="38">
        <v>102.75504921732998</v>
      </c>
      <c r="J60" s="38">
        <v>264.54358334745001</v>
      </c>
    </row>
    <row r="61" spans="2:10" ht="11.25" customHeight="1" x14ac:dyDescent="0.2">
      <c r="B61" s="32"/>
      <c r="C61" s="81" t="s">
        <v>54</v>
      </c>
      <c r="D61" s="33">
        <f t="shared" ref="D61:I61" si="20">+SUM(D62:D65)</f>
        <v>35.961358087228916</v>
      </c>
      <c r="E61" s="33">
        <f t="shared" si="20"/>
        <v>234.08744900869974</v>
      </c>
      <c r="F61" s="39">
        <f t="shared" si="20"/>
        <v>5970.8358039521172</v>
      </c>
      <c r="G61" s="39">
        <f t="shared" si="20"/>
        <v>557.07676816665969</v>
      </c>
      <c r="H61" s="39">
        <f t="shared" si="20"/>
        <v>1536.8216146529267</v>
      </c>
      <c r="I61" s="39">
        <f t="shared" si="20"/>
        <v>2000.3582876581584</v>
      </c>
      <c r="J61" s="39">
        <f t="shared" ref="J61" si="21">+SUM(J62:J65)</f>
        <v>817.81769457577047</v>
      </c>
    </row>
    <row r="62" spans="2:10" ht="11.25" customHeight="1" x14ac:dyDescent="0.2">
      <c r="B62" s="29"/>
      <c r="C62" s="82" t="s">
        <v>51</v>
      </c>
      <c r="D62" s="31">
        <v>19.51077911321984</v>
      </c>
      <c r="E62" s="31">
        <v>223.28990410312989</v>
      </c>
      <c r="F62" s="38">
        <v>4689.4429494200886</v>
      </c>
      <c r="G62" s="38">
        <v>416.02276528214134</v>
      </c>
      <c r="H62" s="38">
        <v>259.5604077363987</v>
      </c>
      <c r="I62" s="38">
        <v>1763.7143294064599</v>
      </c>
      <c r="J62" s="38">
        <v>131.00116968702011</v>
      </c>
    </row>
    <row r="63" spans="2:10" ht="11.25" customHeight="1" x14ac:dyDescent="0.2">
      <c r="B63" s="29"/>
      <c r="C63" s="82" t="s">
        <v>15</v>
      </c>
      <c r="D63" s="31">
        <v>9.6283847522790627</v>
      </c>
      <c r="E63" s="31">
        <v>9.835799554089844</v>
      </c>
      <c r="F63" s="38">
        <v>1155.9539696808388</v>
      </c>
      <c r="G63" s="38">
        <v>86.130688993598596</v>
      </c>
      <c r="H63" s="38">
        <v>1185.473748539378</v>
      </c>
      <c r="I63" s="38">
        <v>89.29051853359843</v>
      </c>
      <c r="J63" s="38">
        <v>547.88136363724027</v>
      </c>
    </row>
    <row r="64" spans="2:10" ht="11.25" customHeight="1" x14ac:dyDescent="0.2">
      <c r="B64" s="29"/>
      <c r="C64" s="82" t="s">
        <v>52</v>
      </c>
      <c r="D64" s="31">
        <v>3.402194221730011</v>
      </c>
      <c r="E64" s="31">
        <v>0.96174535148001095</v>
      </c>
      <c r="F64" s="38">
        <v>125.43888485119</v>
      </c>
      <c r="G64" s="38">
        <v>54.923312552739986</v>
      </c>
      <c r="H64" s="38">
        <v>91.787458366120006</v>
      </c>
      <c r="I64" s="38">
        <v>147.35343971810002</v>
      </c>
      <c r="J64" s="38">
        <v>138.93516125151001</v>
      </c>
    </row>
    <row r="65" spans="2:10" ht="11.25" customHeight="1" x14ac:dyDescent="0.2">
      <c r="B65" s="29"/>
      <c r="C65" s="82" t="s">
        <v>55</v>
      </c>
      <c r="D65" s="31">
        <v>3.42</v>
      </c>
      <c r="E65" s="31">
        <v>0</v>
      </c>
      <c r="F65" s="38">
        <v>0</v>
      </c>
      <c r="G65" s="38">
        <v>1.3381797998590628E-6</v>
      </c>
      <c r="H65" s="38">
        <v>1.1029896995751187E-8</v>
      </c>
      <c r="I65" s="38">
        <v>0</v>
      </c>
      <c r="J65" s="38">
        <v>0</v>
      </c>
    </row>
    <row r="66" spans="2:10" ht="11.25" customHeight="1" x14ac:dyDescent="0.2">
      <c r="B66" s="32" t="s">
        <v>17</v>
      </c>
      <c r="C66" s="81" t="s">
        <v>73</v>
      </c>
      <c r="D66" s="33">
        <v>788.91839427808861</v>
      </c>
      <c r="E66" s="33">
        <v>1109.7983833726898</v>
      </c>
      <c r="F66" s="33">
        <v>1290.6835103540791</v>
      </c>
      <c r="G66" s="33">
        <v>2520.8056786087327</v>
      </c>
      <c r="H66" s="33">
        <v>4814.9676058741243</v>
      </c>
      <c r="I66" s="33">
        <v>2038.4328884372455</v>
      </c>
      <c r="J66" s="33">
        <v>1290.5585430484805</v>
      </c>
    </row>
    <row r="67" spans="2:10" x14ac:dyDescent="0.2">
      <c r="B67" s="34" t="s">
        <v>19</v>
      </c>
      <c r="C67" s="80" t="s">
        <v>22</v>
      </c>
      <c r="D67" s="35">
        <f t="shared" ref="D67:I67" si="22">+D68-D56</f>
        <v>1369.0001675390035</v>
      </c>
      <c r="E67" s="35">
        <f t="shared" si="22"/>
        <v>21306.89196985478</v>
      </c>
      <c r="F67" s="40">
        <f t="shared" si="22"/>
        <v>4735.4917467407504</v>
      </c>
      <c r="G67" s="40">
        <f t="shared" si="22"/>
        <v>5098.1733821964499</v>
      </c>
      <c r="H67" s="40">
        <f t="shared" si="22"/>
        <v>7960.9649081425696</v>
      </c>
      <c r="I67" s="40">
        <f t="shared" si="22"/>
        <v>5238.2345018407423</v>
      </c>
      <c r="J67" s="40">
        <f t="shared" ref="J67" si="23">+J68-J56</f>
        <v>3884.8049784114683</v>
      </c>
    </row>
    <row r="68" spans="2:10" x14ac:dyDescent="0.2">
      <c r="B68" s="26" t="s">
        <v>21</v>
      </c>
      <c r="C68" s="79" t="s">
        <v>20</v>
      </c>
      <c r="D68" s="36">
        <f t="shared" ref="D68:I68" si="24">+D48+D56+D66</f>
        <v>1690.1223397933327</v>
      </c>
      <c r="E68" s="36">
        <f t="shared" si="24"/>
        <v>21678.024883112728</v>
      </c>
      <c r="F68" s="41">
        <f t="shared" si="24"/>
        <v>14990.378375983259</v>
      </c>
      <c r="G68" s="41">
        <f t="shared" si="24"/>
        <v>5850.7816856233676</v>
      </c>
      <c r="H68" s="41">
        <f t="shared" si="24"/>
        <v>10913.084431163887</v>
      </c>
      <c r="I68" s="41">
        <f t="shared" si="24"/>
        <v>8110.5498312648115</v>
      </c>
      <c r="J68" s="41">
        <f t="shared" ref="J68" si="25">+J48+J56+J66</f>
        <v>9572.1451081905379</v>
      </c>
    </row>
    <row r="69" spans="2:10" x14ac:dyDescent="0.2">
      <c r="B69" s="34" t="s">
        <v>40</v>
      </c>
      <c r="C69" s="80" t="s">
        <v>41</v>
      </c>
      <c r="D69" s="35">
        <v>183622.86901044901</v>
      </c>
      <c r="E69" s="35">
        <v>240799.5283337</v>
      </c>
      <c r="F69" s="40">
        <v>254720.94731640301</v>
      </c>
      <c r="G69" s="40">
        <f>+G38</f>
        <v>262114.48135406699</v>
      </c>
      <c r="H69" s="40">
        <f>+H38</f>
        <v>322948.82718312601</v>
      </c>
      <c r="I69" s="40">
        <f>+I38</f>
        <v>353778.538489967</v>
      </c>
      <c r="J69" s="40">
        <f>+J38</f>
        <v>371546.13778991002</v>
      </c>
    </row>
    <row r="70" spans="2:10" x14ac:dyDescent="0.2">
      <c r="B70" s="26" t="s">
        <v>23</v>
      </c>
      <c r="C70" s="79" t="s">
        <v>44</v>
      </c>
      <c r="D70" s="37">
        <f t="shared" ref="D70:I70" si="26">+D67/D69*100</f>
        <v>0.7455499279129012</v>
      </c>
      <c r="E70" s="37">
        <f t="shared" si="26"/>
        <v>8.8483943956599802</v>
      </c>
      <c r="F70" s="27">
        <f t="shared" si="26"/>
        <v>1.8590900342634691</v>
      </c>
      <c r="G70" s="27">
        <f t="shared" si="26"/>
        <v>1.9450178242192517</v>
      </c>
      <c r="H70" s="27">
        <f t="shared" si="26"/>
        <v>2.4650855609481304</v>
      </c>
      <c r="I70" s="27">
        <f t="shared" si="26"/>
        <v>1.4806535535476797</v>
      </c>
      <c r="J70" s="27">
        <f t="shared" ref="J70" si="27">+J67/J69*100</f>
        <v>1.0455780812363398</v>
      </c>
    </row>
    <row r="71" spans="2:10" x14ac:dyDescent="0.2">
      <c r="B71" s="1" t="s">
        <v>24</v>
      </c>
      <c r="C71" s="83"/>
      <c r="D71" s="4"/>
      <c r="E71" s="4"/>
    </row>
  </sheetData>
  <mergeCells count="29">
    <mergeCell ref="D13:J13"/>
    <mergeCell ref="D5:J5"/>
    <mergeCell ref="D8:J8"/>
    <mergeCell ref="D9:D10"/>
    <mergeCell ref="E9:E10"/>
    <mergeCell ref="F9:F10"/>
    <mergeCell ref="G9:G10"/>
    <mergeCell ref="H9:H10"/>
    <mergeCell ref="I9:I10"/>
    <mergeCell ref="J9:J10"/>
    <mergeCell ref="H15:H16"/>
    <mergeCell ref="G15:G16"/>
    <mergeCell ref="F15:F16"/>
    <mergeCell ref="D44:J44"/>
    <mergeCell ref="J46:J47"/>
    <mergeCell ref="D15:D16"/>
    <mergeCell ref="E15:E16"/>
    <mergeCell ref="I15:I16"/>
    <mergeCell ref="J15:J16"/>
    <mergeCell ref="I46:I47"/>
    <mergeCell ref="H46:H47"/>
    <mergeCell ref="G46:G47"/>
    <mergeCell ref="F46:F47"/>
    <mergeCell ref="B46:B47"/>
    <mergeCell ref="C46:C47"/>
    <mergeCell ref="B15:B16"/>
    <mergeCell ref="D46:D47"/>
    <mergeCell ref="E46:E47"/>
    <mergeCell ref="C15:C16"/>
  </mergeCells>
  <pageMargins left="0.7" right="0.7" top="0.75" bottom="0.75" header="0.3" footer="0.3"/>
  <ignoredErrors>
    <ignoredError sqref="D30:H30 D61:H61" formulaRange="1"/>
  </ignoredError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V63"/>
  <sheetViews>
    <sheetView showGridLines="0" zoomScaleNormal="100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6" sqref="D6"/>
    </sheetView>
  </sheetViews>
  <sheetFormatPr baseColWidth="10" defaultRowHeight="11.25" x14ac:dyDescent="0.2"/>
  <cols>
    <col min="1" max="2" width="2.7109375" style="2" customWidth="1"/>
    <col min="3" max="3" width="36.140625" style="2" customWidth="1"/>
    <col min="4" max="22" width="8.5703125" style="2" customWidth="1"/>
    <col min="23" max="16384" width="11.42578125" style="2"/>
  </cols>
  <sheetData>
    <row r="1" spans="1:22" x14ac:dyDescent="0.2">
      <c r="A1" s="2" t="s">
        <v>115</v>
      </c>
    </row>
    <row r="5" spans="1:22" ht="18" x14ac:dyDescent="0.25">
      <c r="D5" s="116" t="s">
        <v>131</v>
      </c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</row>
    <row r="8" spans="1:22" x14ac:dyDescent="0.2">
      <c r="D8" s="130" t="s">
        <v>110</v>
      </c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</row>
    <row r="9" spans="1:22" x14ac:dyDescent="0.2">
      <c r="D9" s="114" t="s">
        <v>1</v>
      </c>
      <c r="E9" s="114" t="s">
        <v>2</v>
      </c>
      <c r="F9" s="114" t="s">
        <v>3</v>
      </c>
      <c r="G9" s="114" t="s">
        <v>4</v>
      </c>
      <c r="H9" s="114">
        <v>2004</v>
      </c>
      <c r="I9" s="114">
        <v>2005</v>
      </c>
      <c r="J9" s="114">
        <v>2006</v>
      </c>
      <c r="K9" s="114">
        <v>2007</v>
      </c>
      <c r="L9" s="114">
        <v>2008</v>
      </c>
      <c r="M9" s="114">
        <v>2009</v>
      </c>
      <c r="N9" s="114">
        <v>2010</v>
      </c>
      <c r="O9" s="114">
        <v>2011</v>
      </c>
      <c r="P9" s="114">
        <v>2012</v>
      </c>
      <c r="Q9" s="114">
        <v>2013</v>
      </c>
      <c r="R9" s="114">
        <v>2014</v>
      </c>
      <c r="S9" s="114">
        <v>2015</v>
      </c>
      <c r="T9" s="114">
        <v>2016</v>
      </c>
      <c r="U9" s="114">
        <v>2017</v>
      </c>
      <c r="V9" s="114">
        <v>2018</v>
      </c>
    </row>
    <row r="10" spans="1:22" x14ac:dyDescent="0.2"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</row>
    <row r="11" spans="1:22" x14ac:dyDescent="0.2"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3" spans="1:22" ht="18" x14ac:dyDescent="0.2">
      <c r="B13" s="88"/>
      <c r="C13" s="88"/>
      <c r="D13" s="123" t="s">
        <v>74</v>
      </c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</row>
    <row r="14" spans="1:22" ht="15" customHeight="1" x14ac:dyDescent="0.2"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</row>
    <row r="15" spans="1:22" x14ac:dyDescent="0.2">
      <c r="B15" s="118"/>
      <c r="C15" s="120" t="s">
        <v>0</v>
      </c>
      <c r="D15" s="114" t="s">
        <v>1</v>
      </c>
      <c r="E15" s="114" t="s">
        <v>2</v>
      </c>
      <c r="F15" s="114" t="s">
        <v>3</v>
      </c>
      <c r="G15" s="114" t="s">
        <v>4</v>
      </c>
      <c r="H15" s="114">
        <v>2004</v>
      </c>
      <c r="I15" s="114">
        <v>2005</v>
      </c>
      <c r="J15" s="114">
        <v>2006</v>
      </c>
      <c r="K15" s="114">
        <v>2007</v>
      </c>
      <c r="L15" s="114">
        <v>2008</v>
      </c>
      <c r="M15" s="114">
        <v>2009</v>
      </c>
      <c r="N15" s="114">
        <v>2010</v>
      </c>
      <c r="O15" s="114">
        <v>2011</v>
      </c>
      <c r="P15" s="114">
        <v>2012</v>
      </c>
      <c r="Q15" s="114">
        <v>2013</v>
      </c>
      <c r="R15" s="114">
        <v>2014</v>
      </c>
      <c r="S15" s="114">
        <v>2015</v>
      </c>
      <c r="T15" s="114">
        <v>2016</v>
      </c>
      <c r="U15" s="114">
        <v>2017</v>
      </c>
      <c r="V15" s="114">
        <v>2018</v>
      </c>
    </row>
    <row r="16" spans="1:22" x14ac:dyDescent="0.2">
      <c r="B16" s="119"/>
      <c r="C16" s="121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</row>
    <row r="17" spans="2:22" x14ac:dyDescent="0.2">
      <c r="B17" s="13" t="s">
        <v>5</v>
      </c>
      <c r="C17" s="74" t="s">
        <v>6</v>
      </c>
      <c r="D17" s="22">
        <v>317.58193986356048</v>
      </c>
      <c r="E17" s="22">
        <v>265.44734952782972</v>
      </c>
      <c r="F17" s="22">
        <v>291.65756058614033</v>
      </c>
      <c r="G17" s="22">
        <v>264.67696327896965</v>
      </c>
      <c r="H17" s="22">
        <v>256.37560046474857</v>
      </c>
      <c r="I17" s="22">
        <v>247.94883006280992</v>
      </c>
      <c r="J17" s="22">
        <v>343.80644930677977</v>
      </c>
      <c r="K17" s="22">
        <v>463.0382242971499</v>
      </c>
      <c r="L17" s="22">
        <v>431.96508005528028</v>
      </c>
      <c r="M17" s="22">
        <v>551.51497106264037</v>
      </c>
      <c r="N17" s="22">
        <v>530.30280779449083</v>
      </c>
      <c r="O17" s="22">
        <v>677.44087377385029</v>
      </c>
      <c r="P17" s="22">
        <v>607.86017995797226</v>
      </c>
      <c r="Q17" s="22">
        <v>938.37055041454073</v>
      </c>
      <c r="R17" s="22">
        <v>702.24352561842227</v>
      </c>
      <c r="S17" s="22">
        <v>668.47334558394527</v>
      </c>
      <c r="T17" s="22">
        <v>388.31256546215991</v>
      </c>
      <c r="U17" s="22">
        <v>304.65920858346908</v>
      </c>
      <c r="V17" s="22">
        <v>501.09277345678385</v>
      </c>
    </row>
    <row r="18" spans="2:22" x14ac:dyDescent="0.2">
      <c r="B18" s="20"/>
      <c r="C18" s="78" t="s">
        <v>7</v>
      </c>
      <c r="D18" s="23">
        <v>22.822853220780438</v>
      </c>
      <c r="E18" s="23">
        <v>25.391174861900044</v>
      </c>
      <c r="F18" s="23">
        <v>16.245944183459972</v>
      </c>
      <c r="G18" s="23">
        <v>24.595005691569938</v>
      </c>
      <c r="H18" s="23">
        <v>30.868775955000018</v>
      </c>
      <c r="I18" s="23">
        <v>18.631354592849966</v>
      </c>
      <c r="J18" s="23">
        <v>31.622547065689812</v>
      </c>
      <c r="K18" s="23">
        <v>38.766105303500083</v>
      </c>
      <c r="L18" s="23">
        <v>33.133831198850643</v>
      </c>
      <c r="M18" s="23">
        <v>57.789574605650039</v>
      </c>
      <c r="N18" s="23">
        <v>45.821993858350211</v>
      </c>
      <c r="O18" s="23">
        <v>52.274460485719842</v>
      </c>
      <c r="P18" s="23">
        <v>68.808650520903058</v>
      </c>
      <c r="Q18" s="23">
        <v>209.96994625179585</v>
      </c>
      <c r="R18" s="23">
        <v>183.62668800796916</v>
      </c>
      <c r="S18" s="23">
        <v>138.16994650717137</v>
      </c>
      <c r="T18" s="23">
        <v>104.49919164793997</v>
      </c>
      <c r="U18" s="23">
        <v>113.96534744630002</v>
      </c>
      <c r="V18" s="23">
        <v>126.65073787737002</v>
      </c>
    </row>
    <row r="19" spans="2:22" x14ac:dyDescent="0.2">
      <c r="B19" s="20"/>
      <c r="C19" s="78" t="s">
        <v>8</v>
      </c>
      <c r="D19" s="23">
        <v>40.712776698879985</v>
      </c>
      <c r="E19" s="23">
        <v>12.291152444149949</v>
      </c>
      <c r="F19" s="23">
        <v>12.0673991876301</v>
      </c>
      <c r="G19" s="23">
        <v>11.187234519339924</v>
      </c>
      <c r="H19" s="23">
        <v>20.657868803049961</v>
      </c>
      <c r="I19" s="23">
        <v>14.918009578909986</v>
      </c>
      <c r="J19" s="23">
        <v>28.821938478950003</v>
      </c>
      <c r="K19" s="23">
        <v>37.286365982210029</v>
      </c>
      <c r="L19" s="23">
        <v>32.755081816649763</v>
      </c>
      <c r="M19" s="23">
        <v>23.053569689010036</v>
      </c>
      <c r="N19" s="23">
        <v>31.000903921209975</v>
      </c>
      <c r="O19" s="23">
        <v>44.416241928220089</v>
      </c>
      <c r="P19" s="23">
        <v>53.193768936069858</v>
      </c>
      <c r="Q19" s="23">
        <v>50.574336505622604</v>
      </c>
      <c r="R19" s="23">
        <v>70.177094827191439</v>
      </c>
      <c r="S19" s="23">
        <v>33.605845971013885</v>
      </c>
      <c r="T19" s="23">
        <v>30.001819548069992</v>
      </c>
      <c r="U19" s="23">
        <v>35.028409497898991</v>
      </c>
      <c r="V19" s="23">
        <v>82.686322948973995</v>
      </c>
    </row>
    <row r="20" spans="2:22" x14ac:dyDescent="0.2">
      <c r="B20" s="20"/>
      <c r="C20" s="78" t="s">
        <v>9</v>
      </c>
      <c r="D20" s="23">
        <v>228.51346074147006</v>
      </c>
      <c r="E20" s="23">
        <v>194.77880096118992</v>
      </c>
      <c r="F20" s="23">
        <v>209.54318198341014</v>
      </c>
      <c r="G20" s="23">
        <v>202.01196056951977</v>
      </c>
      <c r="H20" s="23">
        <v>182.17681734863854</v>
      </c>
      <c r="I20" s="23">
        <v>178.55742027021014</v>
      </c>
      <c r="J20" s="23">
        <v>223.61370719582996</v>
      </c>
      <c r="K20" s="23">
        <v>299.91790870404975</v>
      </c>
      <c r="L20" s="23">
        <v>293.94851271250985</v>
      </c>
      <c r="M20" s="23">
        <v>369.92718157024018</v>
      </c>
      <c r="N20" s="23">
        <v>387.7388163004108</v>
      </c>
      <c r="O20" s="23">
        <v>372.1431718941601</v>
      </c>
      <c r="P20" s="23">
        <v>240.51176384472939</v>
      </c>
      <c r="Q20" s="23">
        <v>409.79915805151967</v>
      </c>
      <c r="R20" s="23">
        <v>295.82448004596142</v>
      </c>
      <c r="S20" s="23">
        <v>235.10994307341002</v>
      </c>
      <c r="T20" s="23">
        <v>133.60539086275995</v>
      </c>
      <c r="U20" s="23">
        <v>104.29701658424004</v>
      </c>
      <c r="V20" s="23">
        <v>256.91056655421988</v>
      </c>
    </row>
    <row r="21" spans="2:22" x14ac:dyDescent="0.2">
      <c r="B21" s="20"/>
      <c r="C21" s="78" t="s">
        <v>10</v>
      </c>
      <c r="D21" s="23">
        <v>25.532849202429993</v>
      </c>
      <c r="E21" s="23">
        <v>32.986221260589836</v>
      </c>
      <c r="F21" s="23">
        <v>53.8010352316401</v>
      </c>
      <c r="G21" s="23">
        <v>26.882762498539989</v>
      </c>
      <c r="H21" s="23">
        <v>22.672138358060039</v>
      </c>
      <c r="I21" s="23">
        <v>35.842045620839812</v>
      </c>
      <c r="J21" s="23">
        <v>59.748256566309955</v>
      </c>
      <c r="K21" s="23">
        <v>87.067844307390047</v>
      </c>
      <c r="L21" s="23">
        <v>72.127654327269994</v>
      </c>
      <c r="M21" s="23">
        <v>100.74464519774017</v>
      </c>
      <c r="N21" s="23">
        <v>65.741093714519863</v>
      </c>
      <c r="O21" s="23">
        <v>208.60699946575031</v>
      </c>
      <c r="P21" s="23">
        <v>245.34599665626999</v>
      </c>
      <c r="Q21" s="23">
        <v>268.02710960560267</v>
      </c>
      <c r="R21" s="23">
        <v>152.61526273730024</v>
      </c>
      <c r="S21" s="23">
        <v>261.58761003235003</v>
      </c>
      <c r="T21" s="23">
        <v>120.20616340338998</v>
      </c>
      <c r="U21" s="23">
        <v>51.368435055030048</v>
      </c>
      <c r="V21" s="23">
        <v>34.84514607621994</v>
      </c>
    </row>
    <row r="22" spans="2:22" x14ac:dyDescent="0.2">
      <c r="B22" s="13" t="s">
        <v>11</v>
      </c>
      <c r="C22" s="74" t="s">
        <v>12</v>
      </c>
      <c r="D22" s="22">
        <v>3.061338305559993</v>
      </c>
      <c r="E22" s="22">
        <v>2.3289049289999794E-2</v>
      </c>
      <c r="F22" s="22">
        <v>0.28389938608000065</v>
      </c>
      <c r="G22" s="22">
        <v>3.9984600609999914E-2</v>
      </c>
      <c r="H22" s="22">
        <v>0.10116469232999986</v>
      </c>
      <c r="I22" s="22">
        <v>0.32330837130000001</v>
      </c>
      <c r="J22" s="22">
        <v>2.8811059360000172E-2</v>
      </c>
      <c r="K22" s="22">
        <v>1</v>
      </c>
      <c r="L22" s="22">
        <v>4.021127796000009E-2</v>
      </c>
      <c r="M22" s="22">
        <v>0.67655445240000012</v>
      </c>
      <c r="N22" s="22">
        <v>7.9114204030000107E-2</v>
      </c>
      <c r="O22" s="22">
        <v>0.71042063599999994</v>
      </c>
      <c r="P22" s="22">
        <v>0.15222486499999999</v>
      </c>
      <c r="Q22" s="22">
        <v>0.38021590599999994</v>
      </c>
      <c r="R22" s="22">
        <v>7.8933561799999653E-3</v>
      </c>
      <c r="S22" s="22">
        <v>7.8934101799999767E-3</v>
      </c>
      <c r="T22" s="22">
        <v>1.0978802800000026E-3</v>
      </c>
      <c r="U22" s="22">
        <v>6.7599658840000021E-2</v>
      </c>
      <c r="V22" s="22">
        <v>2.2641695160000003E-2</v>
      </c>
    </row>
    <row r="23" spans="2:22" x14ac:dyDescent="0.2">
      <c r="B23" s="13"/>
      <c r="C23" s="74" t="s">
        <v>13</v>
      </c>
      <c r="D23" s="22">
        <v>1.8675116715599993</v>
      </c>
      <c r="E23" s="22">
        <v>2.1719911289999914E-2</v>
      </c>
      <c r="F23" s="22">
        <v>1.8850035400004117E-3</v>
      </c>
      <c r="G23" s="22">
        <v>1.9593988019999869E-2</v>
      </c>
      <c r="H23" s="22">
        <v>0.10116469232999986</v>
      </c>
      <c r="I23" s="22">
        <v>0.32330837130000001</v>
      </c>
      <c r="J23" s="22">
        <v>2.8811059360000172E-2</v>
      </c>
      <c r="K23" s="22">
        <v>0</v>
      </c>
      <c r="L23" s="22">
        <v>4.021127796000009E-2</v>
      </c>
      <c r="M23" s="22">
        <v>1.399999931095408E-9</v>
      </c>
      <c r="N23" s="22">
        <v>7.9104781310000108E-2</v>
      </c>
      <c r="O23" s="22">
        <v>0.37206725100000004</v>
      </c>
      <c r="P23" s="22">
        <v>2.3032706E-2</v>
      </c>
      <c r="Q23" s="22">
        <v>0.37013551399999994</v>
      </c>
      <c r="R23" s="22">
        <v>7.893352179999976E-3</v>
      </c>
      <c r="S23" s="22">
        <v>7.893352179999976E-3</v>
      </c>
      <c r="T23" s="22">
        <v>1.0932145199999996E-3</v>
      </c>
      <c r="U23" s="22">
        <v>5.2665535180000014E-2</v>
      </c>
      <c r="V23" s="22">
        <v>2.2234170160000004E-2</v>
      </c>
    </row>
    <row r="24" spans="2:22" x14ac:dyDescent="0.2">
      <c r="B24" s="11"/>
      <c r="C24" s="78" t="s">
        <v>14</v>
      </c>
      <c r="D24" s="23">
        <v>1.8267442768799993</v>
      </c>
      <c r="E24" s="23">
        <v>1.6539433079999982E-2</v>
      </c>
      <c r="F24" s="23">
        <v>1.0764245200002734E-3</v>
      </c>
      <c r="G24" s="23">
        <v>1.2537782500000049E-2</v>
      </c>
      <c r="H24" s="23">
        <v>7.8578887719999782E-2</v>
      </c>
      <c r="I24" s="23">
        <v>0.29129780497000002</v>
      </c>
      <c r="J24" s="23">
        <v>2.0010505540000167E-2</v>
      </c>
      <c r="K24" s="23">
        <v>0</v>
      </c>
      <c r="L24" s="23">
        <v>2.9608750730000112E-2</v>
      </c>
      <c r="M24" s="23">
        <v>6.299999313341686E-10</v>
      </c>
      <c r="N24" s="23">
        <v>5.7289304400000109E-2</v>
      </c>
      <c r="O24" s="23">
        <v>0.34861092800000004</v>
      </c>
      <c r="P24" s="23">
        <v>1.825975199999999E-2</v>
      </c>
      <c r="Q24" s="23">
        <v>0.35655798099999997</v>
      </c>
      <c r="R24" s="23">
        <v>5.1788398199999787E-3</v>
      </c>
      <c r="S24" s="23">
        <v>5.1788398199999787E-3</v>
      </c>
      <c r="T24" s="23">
        <v>0</v>
      </c>
      <c r="U24" s="23">
        <v>4.9573044610000012E-2</v>
      </c>
      <c r="V24" s="23">
        <v>2.0989149310000003E-2</v>
      </c>
    </row>
    <row r="25" spans="2:22" x14ac:dyDescent="0.2">
      <c r="B25" s="11"/>
      <c r="C25" s="78" t="s">
        <v>15</v>
      </c>
      <c r="D25" s="23">
        <v>4.0767394680000055E-2</v>
      </c>
      <c r="E25" s="23">
        <v>5.1804782099999329E-3</v>
      </c>
      <c r="F25" s="23">
        <v>8.085790200001384E-4</v>
      </c>
      <c r="G25" s="23">
        <v>7.0562055199998213E-3</v>
      </c>
      <c r="H25" s="23">
        <v>2.2585804610000083E-2</v>
      </c>
      <c r="I25" s="23">
        <v>3.2010566330000018E-2</v>
      </c>
      <c r="J25" s="23">
        <v>8.8005538200000046E-3</v>
      </c>
      <c r="K25" s="23">
        <v>0</v>
      </c>
      <c r="L25" s="23">
        <v>1.0602527229999978E-2</v>
      </c>
      <c r="M25" s="23">
        <v>7.6999999976123941E-10</v>
      </c>
      <c r="N25" s="23">
        <v>2.1815476909999999E-2</v>
      </c>
      <c r="O25" s="23">
        <v>2.3456323000000001E-2</v>
      </c>
      <c r="P25" s="23">
        <v>4.7729539999999985E-3</v>
      </c>
      <c r="Q25" s="23">
        <v>1.3577532999999999E-2</v>
      </c>
      <c r="R25" s="23">
        <v>2.7145123599999969E-3</v>
      </c>
      <c r="S25" s="23">
        <v>2.7145123599999969E-3</v>
      </c>
      <c r="T25" s="23">
        <v>1.0932145199999996E-3</v>
      </c>
      <c r="U25" s="23">
        <v>3.0924905700000001E-3</v>
      </c>
      <c r="V25" s="23">
        <v>1.2450208500000002E-3</v>
      </c>
    </row>
    <row r="26" spans="2:22" x14ac:dyDescent="0.2">
      <c r="B26" s="13"/>
      <c r="C26" s="74" t="s">
        <v>16</v>
      </c>
      <c r="D26" s="22">
        <v>1.1938266339999937</v>
      </c>
      <c r="E26" s="22">
        <v>1.5691379999998815E-3</v>
      </c>
      <c r="F26" s="22">
        <v>0.28201438254000022</v>
      </c>
      <c r="G26" s="22">
        <v>2.0390612590000044E-2</v>
      </c>
      <c r="H26" s="22">
        <v>0</v>
      </c>
      <c r="I26" s="22">
        <v>0</v>
      </c>
      <c r="J26" s="22">
        <v>0</v>
      </c>
      <c r="K26" s="22">
        <v>1</v>
      </c>
      <c r="L26" s="22">
        <v>0</v>
      </c>
      <c r="M26" s="22">
        <v>0.67655445100000022</v>
      </c>
      <c r="N26" s="22">
        <v>9.4227200000034374E-6</v>
      </c>
      <c r="O26" s="22">
        <v>0.3383533849999999</v>
      </c>
      <c r="P26" s="22">
        <v>0.129192159</v>
      </c>
      <c r="Q26" s="22">
        <v>1.008039199999999E-2</v>
      </c>
      <c r="R26" s="22">
        <v>3.9999999899009712E-9</v>
      </c>
      <c r="S26" s="22">
        <v>5.8000000000000003E-8</v>
      </c>
      <c r="T26" s="22">
        <v>4.6657600000030358E-6</v>
      </c>
      <c r="U26" s="22">
        <v>1.493412366E-2</v>
      </c>
      <c r="V26" s="22">
        <v>4.07525E-4</v>
      </c>
    </row>
    <row r="27" spans="2:22" x14ac:dyDescent="0.2">
      <c r="B27" s="11"/>
      <c r="C27" s="78" t="s">
        <v>14</v>
      </c>
      <c r="D27" s="23">
        <v>1.1040057039999993</v>
      </c>
      <c r="E27" s="23">
        <v>6.9521899999999443E-4</v>
      </c>
      <c r="F27" s="23">
        <v>0.12208284507000007</v>
      </c>
      <c r="G27" s="23">
        <v>3.910758820000069E-3</v>
      </c>
      <c r="H27" s="23">
        <v>0</v>
      </c>
      <c r="I27" s="23">
        <v>0</v>
      </c>
      <c r="J27" s="23">
        <v>0</v>
      </c>
      <c r="K27" s="23">
        <v>1</v>
      </c>
      <c r="L27" s="23">
        <v>0</v>
      </c>
      <c r="M27" s="23">
        <v>0</v>
      </c>
      <c r="N27" s="23">
        <v>4.400000079840538E-10</v>
      </c>
      <c r="O27" s="23">
        <v>0.2248326189999999</v>
      </c>
      <c r="P27" s="23">
        <v>0.12919054599999993</v>
      </c>
      <c r="Q27" s="23">
        <v>1.0058176000000004E-2</v>
      </c>
      <c r="R27" s="23">
        <v>9.9999999747524279E-10</v>
      </c>
      <c r="S27" s="23">
        <v>5.8000000000000003E-8</v>
      </c>
      <c r="T27" s="23">
        <v>2.0000000298023223E-10</v>
      </c>
      <c r="U27" s="23">
        <v>1.36339888E-2</v>
      </c>
      <c r="V27" s="23">
        <v>6.2224000000000006E-5</v>
      </c>
    </row>
    <row r="28" spans="2:22" x14ac:dyDescent="0.2">
      <c r="B28" s="11"/>
      <c r="C28" s="78" t="s">
        <v>15</v>
      </c>
      <c r="D28" s="23">
        <v>8.9820929999994401E-2</v>
      </c>
      <c r="E28" s="23">
        <v>8.7391899999988705E-4</v>
      </c>
      <c r="F28" s="23">
        <v>0.15993153747000013</v>
      </c>
      <c r="G28" s="23">
        <v>1.6479853769999976E-2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0.67655445100000022</v>
      </c>
      <c r="N28" s="23">
        <v>9.422279999995453E-6</v>
      </c>
      <c r="O28" s="23">
        <v>0.113520766</v>
      </c>
      <c r="P28" s="23">
        <v>1.6129999999918709E-6</v>
      </c>
      <c r="Q28" s="23">
        <v>2.2215999999986026E-5</v>
      </c>
      <c r="R28" s="23">
        <v>2.999999992425728E-9</v>
      </c>
      <c r="S28" s="23">
        <v>0</v>
      </c>
      <c r="T28" s="23">
        <v>4.6655600000000555E-6</v>
      </c>
      <c r="U28" s="23">
        <v>1.3001348599999999E-3</v>
      </c>
      <c r="V28" s="23">
        <v>3.4530100000000001E-4</v>
      </c>
    </row>
    <row r="29" spans="2:22" x14ac:dyDescent="0.2">
      <c r="B29" s="13" t="s">
        <v>17</v>
      </c>
      <c r="C29" s="74" t="s">
        <v>73</v>
      </c>
      <c r="D29" s="22">
        <v>521.47003146185909</v>
      </c>
      <c r="E29" s="22">
        <v>339.27115016920027</v>
      </c>
      <c r="F29" s="22">
        <v>330.27614705542055</v>
      </c>
      <c r="G29" s="22">
        <v>98.60502270817058</v>
      </c>
      <c r="H29" s="22">
        <v>183.01411185991859</v>
      </c>
      <c r="I29" s="22">
        <v>151.75228157802951</v>
      </c>
      <c r="J29" s="22">
        <v>235.62909082574117</v>
      </c>
      <c r="K29" s="22">
        <v>287.06729528295062</v>
      </c>
      <c r="L29" s="22">
        <v>203.02839014980012</v>
      </c>
      <c r="M29" s="22">
        <v>505.33117471533734</v>
      </c>
      <c r="N29" s="22">
        <v>709.99975753061472</v>
      </c>
      <c r="O29" s="22">
        <v>1052.7900442439745</v>
      </c>
      <c r="P29" s="22">
        <v>619.82273232422858</v>
      </c>
      <c r="Q29" s="22">
        <v>384.17550499348903</v>
      </c>
      <c r="R29" s="22">
        <v>243.21071903136092</v>
      </c>
      <c r="S29" s="22">
        <v>251.25465424830369</v>
      </c>
      <c r="T29" s="22">
        <v>128.5583230407199</v>
      </c>
      <c r="U29" s="22">
        <v>139.95852619385983</v>
      </c>
      <c r="V29" s="22">
        <v>358.52372223812597</v>
      </c>
    </row>
    <row r="30" spans="2:22" x14ac:dyDescent="0.2">
      <c r="B30" s="15" t="s">
        <v>19</v>
      </c>
      <c r="C30" s="76" t="s">
        <v>22</v>
      </c>
      <c r="D30" s="24">
        <v>839.05197132541957</v>
      </c>
      <c r="E30" s="24">
        <v>604.71849969702998</v>
      </c>
      <c r="F30" s="24">
        <v>621.93370764156089</v>
      </c>
      <c r="G30" s="24">
        <v>363.28198598714022</v>
      </c>
      <c r="H30" s="24">
        <v>439.38971232466713</v>
      </c>
      <c r="I30" s="24">
        <v>399.70111164083943</v>
      </c>
      <c r="J30" s="24">
        <v>579.43554013252094</v>
      </c>
      <c r="K30" s="24">
        <v>750.10551958010046</v>
      </c>
      <c r="L30" s="24">
        <v>634.99347020508037</v>
      </c>
      <c r="M30" s="24">
        <v>1056.8461457779777</v>
      </c>
      <c r="N30" s="24">
        <v>1240.3025653251057</v>
      </c>
      <c r="O30" s="24">
        <v>1730.2309180178249</v>
      </c>
      <c r="P30" s="24">
        <v>1227.682912282201</v>
      </c>
      <c r="Q30" s="24">
        <v>1322.5460554080298</v>
      </c>
      <c r="R30" s="24">
        <v>945.45424464978316</v>
      </c>
      <c r="S30" s="24">
        <v>919.727999832249</v>
      </c>
      <c r="T30" s="24">
        <v>516.87088850287978</v>
      </c>
      <c r="U30" s="24">
        <v>444.61773477732891</v>
      </c>
      <c r="V30" s="24">
        <v>859.61649569490987</v>
      </c>
    </row>
    <row r="31" spans="2:22" x14ac:dyDescent="0.2">
      <c r="B31" s="17" t="s">
        <v>21</v>
      </c>
      <c r="C31" s="77" t="s">
        <v>20</v>
      </c>
      <c r="D31" s="25">
        <v>842.11330963097953</v>
      </c>
      <c r="E31" s="25">
        <v>604.74178874632003</v>
      </c>
      <c r="F31" s="25">
        <v>622.21760702764095</v>
      </c>
      <c r="G31" s="25">
        <v>363.32197058775023</v>
      </c>
      <c r="H31" s="25">
        <v>439.49087701699716</v>
      </c>
      <c r="I31" s="25">
        <v>400.02442001213944</v>
      </c>
      <c r="J31" s="25">
        <v>579.46435119188095</v>
      </c>
      <c r="K31" s="25">
        <v>751.10551958010046</v>
      </c>
      <c r="L31" s="25">
        <v>635.03368148304037</v>
      </c>
      <c r="M31" s="25">
        <v>1057.5227002303777</v>
      </c>
      <c r="N31" s="25">
        <v>1240.3816795291355</v>
      </c>
      <c r="O31" s="25">
        <v>1730.9413386538249</v>
      </c>
      <c r="P31" s="25">
        <v>1227.8351371472008</v>
      </c>
      <c r="Q31" s="25">
        <v>1322.9262713140297</v>
      </c>
      <c r="R31" s="25">
        <v>945.4621380059632</v>
      </c>
      <c r="S31" s="25">
        <v>919.73589324242903</v>
      </c>
      <c r="T31" s="25">
        <v>516.87198638315976</v>
      </c>
      <c r="U31" s="25">
        <v>444.68533443616889</v>
      </c>
      <c r="V31" s="25">
        <v>859.63913739006989</v>
      </c>
    </row>
    <row r="32" spans="2:22" x14ac:dyDescent="0.2">
      <c r="B32" s="17" t="s">
        <v>40</v>
      </c>
      <c r="C32" s="77" t="s">
        <v>41</v>
      </c>
      <c r="D32" s="25">
        <v>4140.8255040589502</v>
      </c>
      <c r="E32" s="25">
        <v>4762.8438437716695</v>
      </c>
      <c r="F32" s="25">
        <v>5050.6314392708409</v>
      </c>
      <c r="G32" s="25">
        <v>4891.4473237776901</v>
      </c>
      <c r="H32" s="25">
        <v>7717.17559254566</v>
      </c>
      <c r="I32" s="25">
        <v>7761.29596395306</v>
      </c>
      <c r="J32" s="25">
        <v>6969.8647124993913</v>
      </c>
      <c r="K32" s="25">
        <v>7639.4830895263003</v>
      </c>
      <c r="L32" s="25">
        <v>8808.1945716790815</v>
      </c>
      <c r="M32" s="25">
        <v>11212.57575250455</v>
      </c>
      <c r="N32" s="25">
        <v>12605.87140827618</v>
      </c>
      <c r="O32" s="25">
        <v>12891.604241419493</v>
      </c>
      <c r="P32" s="25">
        <v>13245.993705118</v>
      </c>
      <c r="Q32" s="25">
        <v>14404.138456053353</v>
      </c>
      <c r="R32" s="25">
        <v>11413.36173170952</v>
      </c>
      <c r="S32" s="25">
        <v>12257.317835112999</v>
      </c>
      <c r="T32" s="25">
        <v>13356.38060208977</v>
      </c>
      <c r="U32" s="25">
        <v>14615.327375754401</v>
      </c>
      <c r="V32" s="25">
        <v>13743.205057908621</v>
      </c>
    </row>
    <row r="33" spans="2:22" ht="18.75" customHeight="1" x14ac:dyDescent="0.2">
      <c r="B33" s="26" t="s">
        <v>23</v>
      </c>
      <c r="C33" s="80" t="s">
        <v>44</v>
      </c>
      <c r="D33" s="28">
        <v>20.262915462217808</v>
      </c>
      <c r="E33" s="28">
        <v>12.696584635832963</v>
      </c>
      <c r="F33" s="28">
        <v>12.313979254272201</v>
      </c>
      <c r="G33" s="28">
        <v>7.4268812876957577</v>
      </c>
      <c r="H33" s="28">
        <v>5.6936596434204745</v>
      </c>
      <c r="I33" s="28">
        <v>5.1499274540905375</v>
      </c>
      <c r="J33" s="28">
        <v>8.3134402751518479</v>
      </c>
      <c r="K33" s="28">
        <v>9.818799397677731</v>
      </c>
      <c r="L33" s="28">
        <v>7.2091217449574723</v>
      </c>
      <c r="M33" s="28">
        <v>9.4255429716219314</v>
      </c>
      <c r="N33" s="28">
        <v>9.8390862888765085</v>
      </c>
      <c r="O33" s="28">
        <v>13.421377864352662</v>
      </c>
      <c r="P33" s="28">
        <v>9.2683338042645111</v>
      </c>
      <c r="Q33" s="28">
        <v>9.1817088501549939</v>
      </c>
      <c r="R33" s="28">
        <v>8.2837490554868349</v>
      </c>
      <c r="S33" s="28">
        <v>7.5035012733172728</v>
      </c>
      <c r="T33" s="28">
        <v>3.869842466319124</v>
      </c>
      <c r="U33" s="28">
        <v>3.0421332574110678</v>
      </c>
      <c r="V33" s="28">
        <v>6.2548473378139526</v>
      </c>
    </row>
    <row r="34" spans="2:22" x14ac:dyDescent="0.2">
      <c r="B34" s="1" t="s">
        <v>24</v>
      </c>
      <c r="C34" s="3"/>
      <c r="D34" s="4"/>
      <c r="E34" s="4"/>
      <c r="F34" s="4"/>
      <c r="G34" s="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44" spans="2:22" hidden="1" x14ac:dyDescent="0.2"/>
    <row r="45" spans="2:22" hidden="1" x14ac:dyDescent="0.2"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</row>
    <row r="46" spans="2:22" hidden="1" x14ac:dyDescent="0.2"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</row>
    <row r="47" spans="2:22" hidden="1" x14ac:dyDescent="0.2"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</row>
    <row r="48" spans="2:22" hidden="1" x14ac:dyDescent="0.2"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</row>
    <row r="49" spans="4:22" hidden="1" x14ac:dyDescent="0.2"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</row>
    <row r="50" spans="4:22" hidden="1" x14ac:dyDescent="0.2"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0</v>
      </c>
    </row>
    <row r="51" spans="4:22" hidden="1" x14ac:dyDescent="0.2"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0</v>
      </c>
    </row>
    <row r="52" spans="4:22" hidden="1" x14ac:dyDescent="0.2"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</row>
    <row r="53" spans="4:22" hidden="1" x14ac:dyDescent="0.2"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</row>
    <row r="54" spans="4:22" hidden="1" x14ac:dyDescent="0.2"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</row>
    <row r="55" spans="4:22" hidden="1" x14ac:dyDescent="0.2"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0</v>
      </c>
    </row>
    <row r="56" spans="4:22" hidden="1" x14ac:dyDescent="0.2"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</row>
    <row r="57" spans="4:22" hidden="1" x14ac:dyDescent="0.2"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</row>
    <row r="58" spans="4:22" hidden="1" x14ac:dyDescent="0.2"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</row>
    <row r="59" spans="4:22" hidden="1" x14ac:dyDescent="0.2"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</row>
    <row r="60" spans="4:22" hidden="1" x14ac:dyDescent="0.2"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</row>
    <row r="61" spans="4:22" hidden="1" x14ac:dyDescent="0.2"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</row>
    <row r="62" spans="4:22" hidden="1" x14ac:dyDescent="0.2"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4:22" x14ac:dyDescent="0.2"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</sheetData>
  <mergeCells count="43">
    <mergeCell ref="D13:V13"/>
    <mergeCell ref="R9:R10"/>
    <mergeCell ref="S9:S10"/>
    <mergeCell ref="T9:T10"/>
    <mergeCell ref="U9:U10"/>
    <mergeCell ref="V9:V10"/>
    <mergeCell ref="D5:V5"/>
    <mergeCell ref="D8:V8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Q9:Q10"/>
    <mergeCell ref="V15:V16"/>
    <mergeCell ref="P15:P16"/>
    <mergeCell ref="Q15:Q16"/>
    <mergeCell ref="R15:R16"/>
    <mergeCell ref="S15:S16"/>
    <mergeCell ref="T15:T16"/>
    <mergeCell ref="U15:U16"/>
    <mergeCell ref="B15:B16"/>
    <mergeCell ref="C15:C16"/>
    <mergeCell ref="D15:D16"/>
    <mergeCell ref="E15:E16"/>
    <mergeCell ref="F15:F16"/>
    <mergeCell ref="G15:G16"/>
    <mergeCell ref="H15:H16"/>
    <mergeCell ref="N15:N16"/>
    <mergeCell ref="O15:O16"/>
    <mergeCell ref="I15:I16"/>
    <mergeCell ref="J15:J16"/>
    <mergeCell ref="K15:K16"/>
    <mergeCell ref="L15:L16"/>
    <mergeCell ref="M15:M16"/>
  </mergeCells>
  <pageMargins left="0.7" right="0.7" top="0.75" bottom="0.75" header="0.3" footer="0.3"/>
  <ignoredErrors>
    <ignoredError sqref="D15:G16 D9:V10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ajustes año electoral</vt:lpstr>
      <vt:lpstr>C.1 PDA RESUMEN 2000-2018</vt:lpstr>
      <vt:lpstr>C. 2 PDA RESUMEN 2019-2025</vt:lpstr>
      <vt:lpstr>C.3 PDA por Tipo-Cuen 2000-2018</vt:lpstr>
      <vt:lpstr>C.4 PDA por Tipo-Cuen 2019-2025</vt:lpstr>
      <vt:lpstr>C.5 PDA Nación 2000-2018</vt:lpstr>
      <vt:lpstr>C.6 PDA Nación 2019-2025</vt:lpstr>
      <vt:lpstr>C. 7 PDA Propios 2000-2018</vt:lpstr>
      <vt:lpstr>C. 8 PDA Propios 2019-2025</vt:lpstr>
      <vt:lpstr>C. 9 PDA SECTORIAL 2000-2018</vt:lpstr>
      <vt:lpstr>C. 10 PDA SECTORIAL 2019-2025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Estupiñan Heredia</dc:creator>
  <cp:lastModifiedBy>Adriana Isabel Hernandez Gil</cp:lastModifiedBy>
  <dcterms:created xsi:type="dcterms:W3CDTF">2012-10-25T14:11:31Z</dcterms:created>
  <dcterms:modified xsi:type="dcterms:W3CDTF">2026-01-30T20:45:30Z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f58863d-b18f-495a-b538-b0c1f8318a5b_Enabled">
    <vt:lpwstr>true</vt:lpwstr>
  </property>
  <property fmtid="{D5CDD505-2E9C-101B-9397-08002B2CF9AE}" pid="3" name="MSIP_Label_3f58863d-b18f-495a-b538-b0c1f8318a5b_SetDate">
    <vt:lpwstr>2026-01-22T15:41:11Z</vt:lpwstr>
  </property>
  <property fmtid="{D5CDD505-2E9C-101B-9397-08002B2CF9AE}" pid="4" name="MSIP_Label_3f58863d-b18f-495a-b538-b0c1f8318a5b_Method">
    <vt:lpwstr>Privileged</vt:lpwstr>
  </property>
  <property fmtid="{D5CDD505-2E9C-101B-9397-08002B2CF9AE}" pid="5" name="MSIP_Label_3f58863d-b18f-495a-b538-b0c1f8318a5b_Name">
    <vt:lpwstr>Interna</vt:lpwstr>
  </property>
  <property fmtid="{D5CDD505-2E9C-101B-9397-08002B2CF9AE}" pid="6" name="MSIP_Label_3f58863d-b18f-495a-b538-b0c1f8318a5b_SiteId">
    <vt:lpwstr>b4ea60d8-be49-40bc-98c4-18c43bfd721e</vt:lpwstr>
  </property>
  <property fmtid="{D5CDD505-2E9C-101B-9397-08002B2CF9AE}" pid="7" name="MSIP_Label_3f58863d-b18f-495a-b538-b0c1f8318a5b_ActionId">
    <vt:lpwstr>156c871c-a299-4e84-89e9-236f01cec6ab</vt:lpwstr>
  </property>
  <property fmtid="{D5CDD505-2E9C-101B-9397-08002B2CF9AE}" pid="8" name="MSIP_Label_3f58863d-b18f-495a-b538-b0c1f8318a5b_ContentBits">
    <vt:lpwstr>0</vt:lpwstr>
  </property>
  <property fmtid="{D5CDD505-2E9C-101B-9397-08002B2CF9AE}" pid="9" name="MSIP_Label_3f58863d-b18f-495a-b538-b0c1f8318a5b_Tag">
    <vt:lpwstr>10, 0, 1, 1</vt:lpwstr>
  </property>
</Properties>
</file>