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L20" i="1"/>
  <c r="K20" i="1"/>
  <c r="J20" i="1"/>
  <c r="I20" i="1"/>
  <c r="H20" i="1"/>
  <c r="G20" i="1"/>
  <c r="L19" i="1"/>
  <c r="K19" i="1"/>
  <c r="J19" i="1"/>
  <c r="I19" i="1"/>
  <c r="H19" i="1"/>
  <c r="G19" i="1"/>
  <c r="L18" i="1"/>
  <c r="K18" i="1"/>
  <c r="J18" i="1"/>
  <c r="I18" i="1"/>
  <c r="H18" i="1"/>
  <c r="G18" i="1"/>
  <c r="H17" i="1"/>
  <c r="G17" i="1"/>
  <c r="F17" i="1"/>
  <c r="E17" i="1"/>
  <c r="I17" i="1" s="1"/>
  <c r="D17" i="1"/>
  <c r="C17" i="1"/>
  <c r="K11" i="1" l="1"/>
  <c r="I11" i="1"/>
  <c r="L15" i="1"/>
  <c r="J15" i="1"/>
  <c r="G13" i="1"/>
  <c r="K24" i="1"/>
  <c r="I24" i="1"/>
  <c r="H13" i="1"/>
  <c r="L24" i="1"/>
  <c r="J24" i="1"/>
  <c r="G12" i="1"/>
  <c r="L13" i="1"/>
  <c r="J13" i="1"/>
  <c r="G11" i="1"/>
  <c r="K12" i="1"/>
  <c r="I12" i="1"/>
  <c r="G10" i="1"/>
  <c r="G22" i="1"/>
  <c r="C21" i="1"/>
  <c r="H10" i="1"/>
  <c r="H14" i="1"/>
  <c r="H24" i="1"/>
  <c r="I14" i="1"/>
  <c r="K14" i="1"/>
  <c r="L14" i="1"/>
  <c r="J14" i="1"/>
  <c r="K13" i="1"/>
  <c r="I13" i="1"/>
  <c r="H12" i="1"/>
  <c r="H11" i="1"/>
  <c r="J12" i="1"/>
  <c r="L12" i="1"/>
  <c r="C8" i="1"/>
  <c r="G9" i="1"/>
  <c r="L11" i="1"/>
  <c r="J11" i="1"/>
  <c r="D21" i="1"/>
  <c r="H22" i="1"/>
  <c r="K10" i="1"/>
  <c r="I10" i="1"/>
  <c r="G15" i="1"/>
  <c r="E21" i="1"/>
  <c r="K22" i="1"/>
  <c r="I22" i="1"/>
  <c r="H9" i="1"/>
  <c r="D8" i="1"/>
  <c r="J10" i="1"/>
  <c r="L10" i="1"/>
  <c r="H15" i="1"/>
  <c r="J22" i="1"/>
  <c r="L22" i="1"/>
  <c r="F21" i="1"/>
  <c r="F16" i="1" s="1"/>
  <c r="I9" i="1"/>
  <c r="K9" i="1"/>
  <c r="E8" i="1"/>
  <c r="G14" i="1"/>
  <c r="I15" i="1"/>
  <c r="K15" i="1"/>
  <c r="G24" i="1"/>
  <c r="L9" i="1"/>
  <c r="J9" i="1"/>
  <c r="F8" i="1"/>
  <c r="J17" i="1"/>
  <c r="K17" i="1"/>
  <c r="L17" i="1"/>
  <c r="E16" i="1"/>
  <c r="J16" i="1" l="1"/>
  <c r="L16" i="1"/>
  <c r="H8" i="1"/>
  <c r="G8" i="1"/>
  <c r="K16" i="1"/>
  <c r="I16" i="1"/>
  <c r="C25" i="1"/>
  <c r="K8" i="1"/>
  <c r="E25" i="1"/>
  <c r="I8" i="1"/>
  <c r="C16" i="1"/>
  <c r="G21" i="1"/>
  <c r="G16" i="1" s="1"/>
  <c r="I21" i="1"/>
  <c r="K21" i="1"/>
  <c r="L21" i="1"/>
  <c r="J21" i="1"/>
  <c r="J8" i="1"/>
  <c r="F25" i="1"/>
  <c r="L8" i="1"/>
  <c r="H21" i="1"/>
  <c r="D16" i="1"/>
  <c r="H16" i="1" s="1"/>
  <c r="E26" i="1" l="1"/>
  <c r="I25" i="1"/>
  <c r="F26" i="1"/>
  <c r="L25" i="1"/>
  <c r="J25" i="1"/>
  <c r="C26" i="1"/>
  <c r="G25" i="1"/>
  <c r="D25" i="1"/>
  <c r="L26" i="1" l="1"/>
  <c r="J26" i="1"/>
  <c r="D26" i="1"/>
  <c r="H26" i="1" s="1"/>
  <c r="H25" i="1"/>
  <c r="K25" i="1"/>
  <c r="G26" i="1"/>
  <c r="I26" i="1"/>
  <c r="K26" i="1" l="1"/>
</calcChain>
</file>

<file path=xl/sharedStrings.xml><?xml version="1.0" encoding="utf-8"?>
<sst xmlns="http://schemas.openxmlformats.org/spreadsheetml/2006/main" count="52" uniqueCount="50">
  <si>
    <t>Cuadro No. 3</t>
  </si>
  <si>
    <t>Ejecución del presupuesto de los Establecimientos Públicos del Orden Nacional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</si>
  <si>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</si>
  <si>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</si>
  <si>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</si>
  <si>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</si>
  <si>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</si>
  <si>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</si>
  <si>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</si>
  <si>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</si>
  <si>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</si>
  <si>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</si>
  <si>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</si>
  <si>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</si>
  <si>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</si>
  <si>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</si>
  <si>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</si>
  <si>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</si>
  <si>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</si>
  <si>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</si>
  <si>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</si>
  <si>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</si>
  <si>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</si>
  <si>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</si>
  <si>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</si>
  <si>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</si>
  <si>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</si>
  <si>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</si>
  <si>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</si>
  <si>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</si>
  <si>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</si>
  <si>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</si>
  <si>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</si>
  <si>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</si>
  <si>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</si>
  <si>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</si>
  <si>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</si>
  <si>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</si>
  <si>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</si>
  <si>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</si>
  <si>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</si>
  <si>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</si>
  <si>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</si>
  <si>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</si>
  <si>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</si>
  <si>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</si>
  <si>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</si>
  <si>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</si>
  <si>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</si>
  <si>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Acumulada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</si>
</sst>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_ * #,##0.00_ ;_ * \-#,##0.00_ ;_ * &quot;-&quot;??_ ;_ @_ "/>
    <numFmt numFmtId="169" formatCode="_ * #,##0.0_ ;_ * \-#,##0.0_ ;_ * &quot;-&quot;??_ ;_ @_ "/>
    <numFmt numFmtId="170" formatCode="_-* #,##0.0_-;\-* #,##0.0_-;_-* &quot;-&quot;_-;_-@_-"/>
    <numFmt numFmtId="171" formatCode="[$-240A]d&quot; de &quot;mmmm&quot; de &quot;yyyy;@"/>
    <numFmt numFmtId="172" formatCode="0.000%"/>
    <numFmt numFmtId="173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/>
  </cellStyleXfs>
  <cellXfs count="60">
    <xf numFmtId="0" fontId="0" fillId="0" borderId="0" xfId="0"/>
    <xf numFmtId="164" fontId="2" fillId="0" borderId="0" xfId="1" applyNumberFormat="1" applyFont="1" applyAlignment="1" applyProtection="1">
      <alignment horizontal="center"/>
    </xf>
    <xf numFmtId="0" fontId="3" fillId="0" borderId="0" xfId="0" applyFont="1"/>
    <xf numFmtId="165" fontId="3" fillId="0" borderId="0" xfId="1" applyNumberFormat="1" applyFont="1"/>
    <xf numFmtId="164" fontId="4" fillId="0" borderId="0" xfId="1" applyNumberFormat="1" applyFont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center" wrapText="1"/>
    </xf>
    <xf numFmtId="167" fontId="6" fillId="2" borderId="0" xfId="4" applyNumberFormat="1" applyFont="1" applyFill="1" applyBorder="1" applyAlignment="1" applyProtection="1">
      <alignment horizontal="center" vertical="top" wrapText="1"/>
    </xf>
    <xf numFmtId="167" fontId="6" fillId="2" borderId="1" xfId="5" applyNumberFormat="1" applyFont="1" applyFill="1" applyBorder="1" applyAlignment="1" applyProtection="1">
      <alignment horizontal="center" vertical="top" wrapText="1"/>
    </xf>
    <xf numFmtId="164" fontId="6" fillId="2" borderId="2" xfId="1" applyNumberFormat="1" applyFont="1" applyFill="1" applyBorder="1" applyAlignment="1" applyProtection="1">
      <alignment horizontal="center" vertical="top"/>
    </xf>
    <xf numFmtId="169" fontId="6" fillId="2" borderId="0" xfId="6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7" fontId="6" fillId="2" borderId="0" xfId="1" quotePrefix="1" applyNumberFormat="1" applyFont="1" applyFill="1" applyBorder="1" applyAlignment="1" applyProtection="1">
      <alignment horizontal="center"/>
    </xf>
    <xf numFmtId="167" fontId="6" fillId="2" borderId="0" xfId="1" quotePrefix="1" applyNumberFormat="1" applyFont="1" applyFill="1" applyBorder="1" applyAlignment="1" applyProtection="1">
      <alignment horizontal="center" vertical="center"/>
    </xf>
    <xf numFmtId="167" fontId="6" fillId="2" borderId="0" xfId="1" quotePrefix="1" applyNumberFormat="1" applyFont="1" applyFill="1" applyBorder="1" applyAlignment="1" applyProtection="1">
      <alignment horizontal="center" vertical="top"/>
    </xf>
    <xf numFmtId="167" fontId="6" fillId="2" borderId="1" xfId="1" applyNumberFormat="1" applyFont="1" applyFill="1" applyBorder="1" applyAlignment="1">
      <alignment horizontal="center"/>
    </xf>
    <xf numFmtId="169" fontId="6" fillId="2" borderId="0" xfId="6" quotePrefix="1" applyNumberFormat="1" applyFont="1" applyFill="1" applyBorder="1" applyAlignment="1">
      <alignment horizontal="center"/>
    </xf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41" fontId="2" fillId="3" borderId="2" xfId="2" applyFont="1" applyFill="1" applyBorder="1"/>
    <xf numFmtId="41" fontId="2" fillId="3" borderId="3" xfId="2" applyFont="1" applyFill="1" applyBorder="1"/>
    <xf numFmtId="170" fontId="2" fillId="3" borderId="2" xfId="2" applyNumberFormat="1" applyFont="1" applyFill="1" applyBorder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41" fontId="4" fillId="0" borderId="0" xfId="2" applyFont="1" applyFill="1" applyBorder="1"/>
    <xf numFmtId="41" fontId="4" fillId="0" borderId="1" xfId="2" applyFont="1" applyFill="1" applyBorder="1"/>
    <xf numFmtId="170" fontId="4" fillId="0" borderId="0" xfId="2" applyNumberFormat="1" applyFont="1" applyFill="1" applyBorder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center" wrapText="1"/>
    </xf>
    <xf numFmtId="41" fontId="4" fillId="0" borderId="1" xfId="2" applyFont="1" applyFill="1" applyBorder="1" applyAlignment="1">
      <alignment vertical="center" wrapText="1"/>
    </xf>
    <xf numFmtId="170" fontId="4" fillId="0" borderId="0" xfId="2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1" applyNumberFormat="1" applyFont="1" applyFill="1" applyBorder="1"/>
    <xf numFmtId="164" fontId="2" fillId="0" borderId="0" xfId="7" applyNumberFormat="1" applyFont="1" applyFill="1" applyBorder="1"/>
    <xf numFmtId="41" fontId="2" fillId="0" borderId="0" xfId="2" applyFont="1" applyFill="1" applyBorder="1"/>
    <xf numFmtId="41" fontId="2" fillId="0" borderId="1" xfId="2" applyFont="1" applyFill="1" applyBorder="1"/>
    <xf numFmtId="170" fontId="2" fillId="0" borderId="0" xfId="2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67" fontId="3" fillId="0" borderId="0" xfId="0" applyNumberFormat="1" applyFont="1"/>
    <xf numFmtId="41" fontId="4" fillId="0" borderId="0" xfId="2" applyNumberFormat="1" applyFont="1" applyFill="1" applyBorder="1"/>
    <xf numFmtId="164" fontId="6" fillId="2" borderId="2" xfId="1" applyNumberFormat="1" applyFont="1" applyFill="1" applyBorder="1"/>
    <xf numFmtId="41" fontId="6" fillId="2" borderId="2" xfId="2" applyFont="1" applyFill="1" applyBorder="1"/>
    <xf numFmtId="41" fontId="6" fillId="2" borderId="2" xfId="2" applyFont="1" applyFill="1" applyBorder="1" applyAlignment="1">
      <alignment vertical="center"/>
    </xf>
    <xf numFmtId="41" fontId="6" fillId="2" borderId="2" xfId="2" applyFont="1" applyFill="1" applyBorder="1" applyAlignment="1">
      <alignment vertical="top"/>
    </xf>
    <xf numFmtId="41" fontId="6" fillId="2" borderId="3" xfId="2" applyFont="1" applyFill="1" applyBorder="1"/>
    <xf numFmtId="170" fontId="6" fillId="2" borderId="2" xfId="2" applyNumberFormat="1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41" fontId="6" fillId="2" borderId="0" xfId="2" applyFont="1" applyFill="1" applyBorder="1" applyAlignment="1">
      <alignment vertical="center"/>
    </xf>
    <xf numFmtId="41" fontId="6" fillId="2" borderId="0" xfId="2" applyFont="1" applyFill="1" applyBorder="1" applyAlignment="1">
      <alignment vertical="top"/>
    </xf>
    <xf numFmtId="41" fontId="6" fillId="2" borderId="1" xfId="2" applyFont="1" applyFill="1" applyBorder="1"/>
    <xf numFmtId="170" fontId="6" fillId="2" borderId="0" xfId="2" applyNumberFormat="1" applyFont="1" applyFill="1" applyBorder="1"/>
    <xf numFmtId="171" fontId="4" fillId="0" borderId="0" xfId="8" applyNumberFormat="1" applyFont="1" applyFill="1" applyBorder="1" applyAlignment="1" applyProtection="1"/>
    <xf numFmtId="43" fontId="3" fillId="0" borderId="0" xfId="1" applyFont="1"/>
    <xf numFmtId="41" fontId="3" fillId="0" borderId="0" xfId="0" applyNumberFormat="1" applyFont="1"/>
    <xf numFmtId="10" fontId="3" fillId="0" borderId="0" xfId="3" applyNumberFormat="1" applyFont="1"/>
    <xf numFmtId="172" fontId="3" fillId="0" borderId="0" xfId="3" applyNumberFormat="1" applyFont="1"/>
    <xf numFmtId="173" fontId="3" fillId="0" borderId="0" xfId="3" applyNumberFormat="1" applyFont="1"/>
  </cellXfs>
  <cellStyles count="9">
    <cellStyle name="Millares" xfId="1" builtinId="3"/>
    <cellStyle name="Millares [0]" xfId="2" builtinId="6"/>
    <cellStyle name="Millares 2 4 2" xfId="7"/>
    <cellStyle name="Millares 4 3" xfId="4"/>
    <cellStyle name="Millares 7 2" xfId="5"/>
    <cellStyle name="Millares_CIFRAS PAGINA WEB 1995 - 2003" xfId="8"/>
    <cellStyle name="Millares_Plano ejecucion principales programas julio 13 - Despues de consejo de ministros" xf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</sheetPr>
  <dimension ref="A1:XFD35"/>
  <sheetViews>
    <sheetView showGridLines="0" tabSelected="1" workbookViewId="0">
      <selection sqref="A1:L1"/>
    </sheetView>
  </sheetViews>
  <sheetFormatPr baseColWidth="10" defaultColWidth="0" defaultRowHeight="11.25" customHeight="1" zeroHeight="1" x14ac:dyDescent="0.2"/>
  <cols>
    <col min="1" max="1" width="3.85546875" style="2" customWidth="1"/>
    <col min="2" max="2" width="29.85546875" style="2" customWidth="1"/>
    <col min="3" max="3" width="11.42578125" style="2" bestFit="1" customWidth="1"/>
    <col min="4" max="4" width="12" style="2" bestFit="1" customWidth="1"/>
    <col min="5" max="5" width="9.7109375" style="2" bestFit="1" customWidth="1"/>
    <col min="6" max="6" width="6.85546875" style="2" bestFit="1" customWidth="1"/>
    <col min="7" max="7" width="13.85546875" style="2" bestFit="1" customWidth="1"/>
    <col min="8" max="8" width="11.85546875" style="2" bestFit="1" customWidth="1"/>
    <col min="9" max="9" width="11.140625" style="2" bestFit="1" customWidth="1"/>
    <col min="10" max="10" width="10.5703125" style="2" bestFit="1" customWidth="1"/>
    <col min="11" max="11" width="12.28515625" style="2" bestFit="1" customWidth="1"/>
    <col min="12" max="12" width="11.5703125" style="2" bestFit="1" customWidth="1"/>
    <col min="13" max="13" width="9.7109375" style="2" customWidth="1"/>
    <col min="14" max="14" width="15.5703125" style="2" hidden="1"/>
    <col min="15" max="16381" width="11.42578125" style="2" hidden="1"/>
    <col min="16382" max="16382" width="19.5703125" style="2" hidden="1"/>
    <col min="16383" max="16384" width="6" style="2" hidden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/>
    </row>
    <row r="2" spans="1:18" ht="9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">
        <v>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12" customHeight="1" x14ac:dyDescent="0.2">
      <c r="A5" s="5"/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  <c r="I5" s="9"/>
      <c r="J5" s="9"/>
      <c r="K5" s="9"/>
      <c r="L5" s="9"/>
    </row>
    <row r="6" spans="1:18" ht="12" customHeight="1" x14ac:dyDescent="0.2">
      <c r="A6" s="5"/>
      <c r="B6" s="6"/>
      <c r="C6" s="7" t="s">
        <v>10</v>
      </c>
      <c r="D6" s="7"/>
      <c r="E6" s="7"/>
      <c r="F6" s="7"/>
      <c r="G6" s="8"/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spans="1:18" ht="12" customHeight="1" x14ac:dyDescent="0.2">
      <c r="A7" s="5"/>
      <c r="B7" s="11"/>
      <c r="C7" s="12" t="s">
        <v>16</v>
      </c>
      <c r="D7" s="13" t="s">
        <v>17</v>
      </c>
      <c r="E7" s="12" t="s">
        <v>18</v>
      </c>
      <c r="F7" s="14" t="s">
        <v>19</v>
      </c>
      <c r="G7" s="15" t="s">
        <v>20</v>
      </c>
      <c r="H7" s="16" t="s">
        <v>21</v>
      </c>
      <c r="I7" s="16" t="s">
        <v>22</v>
      </c>
      <c r="J7" s="16" t="s">
        <v>23</v>
      </c>
      <c r="K7" s="16" t="s">
        <v>24</v>
      </c>
      <c r="L7" s="16" t="s">
        <v>25</v>
      </c>
    </row>
    <row r="8" spans="1:18" ht="11.45" customHeight="1" x14ac:dyDescent="0.2">
      <c r="A8" s="17" t="s">
        <v>26</v>
      </c>
      <c r="B8" s="18" t="s">
        <v>27</v>
      </c>
      <c r="C8" s="19">
        <f>SUM(C9:C15)</f>
        <v>8453.8363141099999</v>
      </c>
      <c r="D8" s="19">
        <f>SUM(D9:D15)</f>
        <v>2998.89937889156</v>
      </c>
      <c r="E8" s="19">
        <f>SUM(E9:E15)</f>
        <v>1902.5917320463902</v>
      </c>
      <c r="F8" s="19">
        <f>SUM(F9:F15)</f>
        <v>1851.9406124012201</v>
      </c>
      <c r="G8" s="20">
        <f>SUM(G9:G15)</f>
        <v>5454.9369352184403</v>
      </c>
      <c r="H8" s="21">
        <f t="shared" ref="H8:H23" si="0">IFERROR(IF(D8&gt;0,+D8/C8*100,0),0)</f>
        <v>35.473828300723106</v>
      </c>
      <c r="I8" s="21">
        <f t="shared" ref="I8:I23" si="1">IFERROR(IF(E8&gt;0,+E8/C8*100,0),0)</f>
        <v>22.505660878136965</v>
      </c>
      <c r="J8" s="21">
        <f t="shared" ref="J8:J23" si="2">IFERROR(IF(F8&gt;0,+F8/C8*100,0),0)</f>
        <v>21.906511358756866</v>
      </c>
      <c r="K8" s="21">
        <f t="shared" ref="K8:L23" si="3">IFERROR(IF(E8&gt;0,+E8/D8*100,0),0)</f>
        <v>63.442999969862868</v>
      </c>
      <c r="L8" s="21">
        <f t="shared" si="3"/>
        <v>97.33778304656613</v>
      </c>
    </row>
    <row r="9" spans="1:18" ht="11.25" customHeight="1" x14ac:dyDescent="0.2">
      <c r="A9" s="22"/>
      <c r="B9" s="23" t="s">
        <v>28</v>
      </c>
      <c r="C9" s="24">
        <v>2133.3186998269998</v>
      </c>
      <c r="D9" s="24">
        <v>424.96631479117002</v>
      </c>
      <c r="E9" s="24">
        <v>396.28471939440999</v>
      </c>
      <c r="F9" s="24">
        <v>389.82604773896992</v>
      </c>
      <c r="G9" s="25">
        <f t="shared" ref="G9:G15" si="4">(((+C9-D9)))</f>
        <v>1708.3523850358297</v>
      </c>
      <c r="H9" s="26">
        <f t="shared" si="0"/>
        <v>19.920432649169221</v>
      </c>
      <c r="I9" s="26">
        <f t="shared" si="1"/>
        <v>18.57597364268857</v>
      </c>
      <c r="J9" s="26">
        <f t="shared" si="2"/>
        <v>18.273221332123633</v>
      </c>
      <c r="K9" s="26">
        <f t="shared" si="3"/>
        <v>93.250854385751907</v>
      </c>
      <c r="L9" s="26">
        <f t="shared" si="3"/>
        <v>98.370194120704426</v>
      </c>
    </row>
    <row r="10" spans="1:18" ht="11.25" customHeight="1" x14ac:dyDescent="0.2">
      <c r="A10" s="22"/>
      <c r="B10" s="23" t="s">
        <v>29</v>
      </c>
      <c r="C10" s="24">
        <v>873.73425157400004</v>
      </c>
      <c r="D10" s="24">
        <v>547.25313188629002</v>
      </c>
      <c r="E10" s="24">
        <v>156.51590175468002</v>
      </c>
      <c r="F10" s="24">
        <v>148.80341430418</v>
      </c>
      <c r="G10" s="25">
        <f t="shared" si="4"/>
        <v>326.48111968771002</v>
      </c>
      <c r="H10" s="26">
        <f t="shared" si="0"/>
        <v>62.633819253443903</v>
      </c>
      <c r="I10" s="26">
        <f t="shared" si="1"/>
        <v>17.913444674135459</v>
      </c>
      <c r="J10" s="26">
        <f t="shared" si="2"/>
        <v>17.030740644093569</v>
      </c>
      <c r="K10" s="26">
        <f t="shared" si="3"/>
        <v>28.600275199009985</v>
      </c>
      <c r="L10" s="26">
        <f t="shared" si="3"/>
        <v>95.072393690330316</v>
      </c>
    </row>
    <row r="11" spans="1:18" ht="11.25" customHeight="1" x14ac:dyDescent="0.2">
      <c r="A11" s="22"/>
      <c r="B11" s="23" t="s">
        <v>30</v>
      </c>
      <c r="C11" s="24">
        <v>3605.7134652889999</v>
      </c>
      <c r="D11" s="24">
        <v>1343.45209165042</v>
      </c>
      <c r="E11" s="24">
        <v>1171.3863767719399</v>
      </c>
      <c r="F11" s="24">
        <v>1169.6073125493001</v>
      </c>
      <c r="G11" s="25">
        <f t="shared" si="4"/>
        <v>2262.2613736385802</v>
      </c>
      <c r="H11" s="26">
        <f t="shared" si="0"/>
        <v>37.258980908588129</v>
      </c>
      <c r="I11" s="26">
        <f t="shared" si="1"/>
        <v>32.486951280196983</v>
      </c>
      <c r="J11" s="26">
        <f t="shared" si="2"/>
        <v>32.437611136012869</v>
      </c>
      <c r="K11" s="26">
        <f t="shared" si="3"/>
        <v>87.192270126499366</v>
      </c>
      <c r="L11" s="26">
        <f t="shared" si="3"/>
        <v>99.848123193344406</v>
      </c>
    </row>
    <row r="12" spans="1:18" ht="11.25" customHeight="1" x14ac:dyDescent="0.2">
      <c r="A12" s="22"/>
      <c r="B12" s="23" t="s">
        <v>31</v>
      </c>
      <c r="C12" s="24">
        <v>1636.7024318169999</v>
      </c>
      <c r="D12" s="24">
        <v>660.36064580593006</v>
      </c>
      <c r="E12" s="24">
        <v>156.80351183784001</v>
      </c>
      <c r="F12" s="24">
        <v>124.44261933997001</v>
      </c>
      <c r="G12" s="25">
        <f t="shared" si="4"/>
        <v>976.34178601106987</v>
      </c>
      <c r="H12" s="26">
        <f t="shared" si="0"/>
        <v>40.347019285162588</v>
      </c>
      <c r="I12" s="26">
        <f t="shared" si="1"/>
        <v>9.5804532815267578</v>
      </c>
      <c r="J12" s="26">
        <f t="shared" si="2"/>
        <v>7.6032525473686077</v>
      </c>
      <c r="K12" s="26">
        <f t="shared" si="3"/>
        <v>23.745132729172685</v>
      </c>
      <c r="L12" s="26">
        <f t="shared" si="3"/>
        <v>79.362137927538029</v>
      </c>
    </row>
    <row r="13" spans="1:18" ht="11.25" customHeight="1" x14ac:dyDescent="0.2">
      <c r="A13" s="22"/>
      <c r="B13" s="23" t="s">
        <v>32</v>
      </c>
      <c r="C13" s="24">
        <v>95.697164000000001</v>
      </c>
      <c r="D13" s="24">
        <v>1.30048633244</v>
      </c>
      <c r="E13" s="24">
        <v>1.1807706545999999</v>
      </c>
      <c r="F13" s="24">
        <v>1.1611706545999998</v>
      </c>
      <c r="G13" s="25">
        <f t="shared" si="4"/>
        <v>94.396677667559999</v>
      </c>
      <c r="H13" s="26">
        <f t="shared" si="0"/>
        <v>1.3589601594045149</v>
      </c>
      <c r="I13" s="26">
        <f t="shared" si="1"/>
        <v>1.2338617000186127</v>
      </c>
      <c r="J13" s="26">
        <f t="shared" si="2"/>
        <v>1.2133804243143502</v>
      </c>
      <c r="K13" s="26">
        <f t="shared" si="3"/>
        <v>90.794545482428319</v>
      </c>
      <c r="L13" s="26">
        <f t="shared" si="3"/>
        <v>98.340067148210096</v>
      </c>
    </row>
    <row r="14" spans="1:18" ht="11.25" customHeight="1" x14ac:dyDescent="0.2">
      <c r="A14" s="22"/>
      <c r="B14" s="23" t="s">
        <v>33</v>
      </c>
      <c r="C14" s="24">
        <v>21.771999999999998</v>
      </c>
      <c r="D14" s="24">
        <v>1.8694660279999999</v>
      </c>
      <c r="E14" s="24">
        <v>1.8693108860000001</v>
      </c>
      <c r="F14" s="24">
        <v>1.4705654530000001</v>
      </c>
      <c r="G14" s="25">
        <f t="shared" si="4"/>
        <v>19.902533971999997</v>
      </c>
      <c r="H14" s="26">
        <f t="shared" si="0"/>
        <v>8.586560848796621</v>
      </c>
      <c r="I14" s="26">
        <f t="shared" si="1"/>
        <v>8.5858482730112087</v>
      </c>
      <c r="J14" s="26">
        <f t="shared" si="2"/>
        <v>6.75438844846592</v>
      </c>
      <c r="K14" s="26">
        <f t="shared" si="3"/>
        <v>99.991701266689191</v>
      </c>
      <c r="L14" s="26">
        <f t="shared" si="3"/>
        <v>78.668854068825027</v>
      </c>
    </row>
    <row r="15" spans="1:18" s="32" customFormat="1" ht="22.5" x14ac:dyDescent="0.25">
      <c r="A15" s="27"/>
      <c r="B15" s="28" t="s">
        <v>34</v>
      </c>
      <c r="C15" s="29">
        <v>86.898301602999993</v>
      </c>
      <c r="D15" s="29">
        <v>19.697242397309999</v>
      </c>
      <c r="E15" s="29">
        <v>18.551140746919998</v>
      </c>
      <c r="F15" s="29">
        <v>16.629482361200001</v>
      </c>
      <c r="G15" s="30">
        <f t="shared" si="4"/>
        <v>67.201059205690001</v>
      </c>
      <c r="H15" s="31">
        <f t="shared" si="0"/>
        <v>22.667005032270954</v>
      </c>
      <c r="I15" s="31">
        <f t="shared" si="1"/>
        <v>21.348105089178816</v>
      </c>
      <c r="J15" s="31">
        <f t="shared" si="2"/>
        <v>19.136717351707023</v>
      </c>
      <c r="K15" s="31">
        <f t="shared" si="3"/>
        <v>94.181410639762845</v>
      </c>
      <c r="L15" s="31">
        <f t="shared" si="3"/>
        <v>89.641292619490002</v>
      </c>
      <c r="P15" s="33"/>
      <c r="Q15" s="33"/>
      <c r="R15" s="33"/>
    </row>
    <row r="16" spans="1:18" ht="11.25" customHeight="1" x14ac:dyDescent="0.2">
      <c r="A16" s="17" t="s">
        <v>35</v>
      </c>
      <c r="B16" s="18" t="s">
        <v>36</v>
      </c>
      <c r="C16" s="19">
        <f>+C17+C21</f>
        <v>1.284</v>
      </c>
      <c r="D16" s="19">
        <f>+D17+D21</f>
        <v>0</v>
      </c>
      <c r="E16" s="19">
        <f>+E17+E21</f>
        <v>0</v>
      </c>
      <c r="F16" s="19">
        <f>+F17+F21</f>
        <v>0</v>
      </c>
      <c r="G16" s="19">
        <f>+G17+G21</f>
        <v>1.284</v>
      </c>
      <c r="H16" s="21">
        <f t="shared" si="0"/>
        <v>0</v>
      </c>
      <c r="I16" s="21">
        <f t="shared" si="1"/>
        <v>0</v>
      </c>
      <c r="J16" s="21">
        <f t="shared" si="2"/>
        <v>0</v>
      </c>
      <c r="K16" s="21">
        <f t="shared" si="3"/>
        <v>0</v>
      </c>
      <c r="L16" s="21">
        <f t="shared" si="3"/>
        <v>0</v>
      </c>
    </row>
    <row r="17" spans="1:12 16383:16383" ht="11.25" hidden="1" customHeight="1" x14ac:dyDescent="0.2">
      <c r="A17" s="34"/>
      <c r="B17" s="35" t="s">
        <v>37</v>
      </c>
      <c r="C17" s="36">
        <f>+C18+C19+C20</f>
        <v>0</v>
      </c>
      <c r="D17" s="36">
        <f>+D18+D19+D20</f>
        <v>0</v>
      </c>
      <c r="E17" s="36">
        <f>+E18+E19+E20</f>
        <v>0</v>
      </c>
      <c r="F17" s="36">
        <f>+F18+F19+F20</f>
        <v>0</v>
      </c>
      <c r="G17" s="37">
        <f>+C17-D17</f>
        <v>0</v>
      </c>
      <c r="H17" s="38">
        <f t="shared" si="0"/>
        <v>0</v>
      </c>
      <c r="I17" s="38">
        <f t="shared" si="1"/>
        <v>0</v>
      </c>
      <c r="J17" s="38">
        <f t="shared" si="2"/>
        <v>0</v>
      </c>
      <c r="K17" s="38">
        <f t="shared" si="3"/>
        <v>0</v>
      </c>
      <c r="L17" s="38">
        <f t="shared" si="3"/>
        <v>0</v>
      </c>
    </row>
    <row r="18" spans="1:12 16383:16383" ht="11.25" hidden="1" customHeight="1" x14ac:dyDescent="0.2">
      <c r="A18" s="22"/>
      <c r="B18" s="39" t="s">
        <v>38</v>
      </c>
      <c r="C18" s="24">
        <v>0</v>
      </c>
      <c r="D18" s="24">
        <v>0</v>
      </c>
      <c r="E18" s="24">
        <v>0</v>
      </c>
      <c r="F18" s="24">
        <v>0</v>
      </c>
      <c r="G18" s="25">
        <f t="shared" ref="G18:G23" si="5">+C18-D18</f>
        <v>0</v>
      </c>
      <c r="H18" s="26">
        <f t="shared" si="0"/>
        <v>0</v>
      </c>
      <c r="I18" s="26">
        <f t="shared" si="1"/>
        <v>0</v>
      </c>
      <c r="J18" s="26">
        <f t="shared" si="2"/>
        <v>0</v>
      </c>
      <c r="K18" s="26">
        <f t="shared" si="3"/>
        <v>0</v>
      </c>
      <c r="L18" s="26">
        <f t="shared" si="3"/>
        <v>0</v>
      </c>
    </row>
    <row r="19" spans="1:12 16383:16383" ht="11.25" hidden="1" customHeight="1" x14ac:dyDescent="0.2">
      <c r="A19" s="22"/>
      <c r="B19" s="39" t="s">
        <v>39</v>
      </c>
      <c r="C19" s="24">
        <v>0</v>
      </c>
      <c r="D19" s="24">
        <v>0</v>
      </c>
      <c r="E19" s="24">
        <v>0</v>
      </c>
      <c r="F19" s="24">
        <v>0</v>
      </c>
      <c r="G19" s="25">
        <f t="shared" si="5"/>
        <v>0</v>
      </c>
      <c r="H19" s="26">
        <f>IFERROR(IF(D19&gt;0,+D19/C19*100,0),0)</f>
        <v>0</v>
      </c>
      <c r="I19" s="26">
        <f>IFERROR(IF(E19&gt;0,+E19/C19*100,0),0)</f>
        <v>0</v>
      </c>
      <c r="J19" s="26">
        <f>IFERROR(IF(F19&gt;0,+F19/C19*100,0),0)</f>
        <v>0</v>
      </c>
      <c r="K19" s="26">
        <f t="shared" si="3"/>
        <v>0</v>
      </c>
      <c r="L19" s="26">
        <f t="shared" si="3"/>
        <v>0</v>
      </c>
      <c r="XFC19" s="40"/>
    </row>
    <row r="20" spans="1:12 16383:16383" ht="11.25" hidden="1" customHeight="1" x14ac:dyDescent="0.2">
      <c r="A20" s="22"/>
      <c r="B20" s="39" t="s">
        <v>40</v>
      </c>
      <c r="C20" s="24">
        <v>0</v>
      </c>
      <c r="D20" s="24">
        <v>0</v>
      </c>
      <c r="E20" s="24">
        <v>0</v>
      </c>
      <c r="F20" s="24">
        <v>0</v>
      </c>
      <c r="G20" s="25">
        <f t="shared" si="5"/>
        <v>0</v>
      </c>
      <c r="H20" s="26">
        <f t="shared" si="0"/>
        <v>0</v>
      </c>
      <c r="I20" s="26">
        <f t="shared" si="1"/>
        <v>0</v>
      </c>
      <c r="J20" s="26">
        <f t="shared" si="2"/>
        <v>0</v>
      </c>
      <c r="K20" s="26">
        <f t="shared" si="3"/>
        <v>0</v>
      </c>
      <c r="L20" s="26">
        <f t="shared" si="3"/>
        <v>0</v>
      </c>
    </row>
    <row r="21" spans="1:12 16383:16383" ht="11.25" customHeight="1" x14ac:dyDescent="0.2">
      <c r="A21" s="34"/>
      <c r="B21" s="35" t="s">
        <v>41</v>
      </c>
      <c r="C21" s="36">
        <f>SUM(C22:C23)</f>
        <v>1.284</v>
      </c>
      <c r="D21" s="36">
        <f>SUM(D22:D23)</f>
        <v>0</v>
      </c>
      <c r="E21" s="36">
        <f>SUM(E22:E23)</f>
        <v>0</v>
      </c>
      <c r="F21" s="36">
        <f>SUM(F22:F23)</f>
        <v>0</v>
      </c>
      <c r="G21" s="37">
        <f t="shared" si="5"/>
        <v>1.284</v>
      </c>
      <c r="H21" s="38">
        <f t="shared" si="0"/>
        <v>0</v>
      </c>
      <c r="I21" s="38">
        <f t="shared" si="1"/>
        <v>0</v>
      </c>
      <c r="J21" s="38">
        <f t="shared" si="2"/>
        <v>0</v>
      </c>
      <c r="K21" s="38">
        <f t="shared" si="3"/>
        <v>0</v>
      </c>
      <c r="L21" s="38">
        <f t="shared" si="3"/>
        <v>0</v>
      </c>
      <c r="XFC21" s="40"/>
    </row>
    <row r="22" spans="1:12 16383:16383" ht="11.25" customHeight="1" x14ac:dyDescent="0.2">
      <c r="A22" s="22"/>
      <c r="B22" s="39" t="s">
        <v>38</v>
      </c>
      <c r="C22" s="24">
        <v>1.284</v>
      </c>
      <c r="D22" s="24">
        <v>0</v>
      </c>
      <c r="E22" s="24">
        <v>0</v>
      </c>
      <c r="F22" s="24">
        <v>0</v>
      </c>
      <c r="G22" s="25">
        <f t="shared" si="5"/>
        <v>1.284</v>
      </c>
      <c r="H22" s="26">
        <f t="shared" si="0"/>
        <v>0</v>
      </c>
      <c r="I22" s="26">
        <f t="shared" si="1"/>
        <v>0</v>
      </c>
      <c r="J22" s="26">
        <f t="shared" si="2"/>
        <v>0</v>
      </c>
      <c r="K22" s="26">
        <f t="shared" si="3"/>
        <v>0</v>
      </c>
      <c r="L22" s="26">
        <f t="shared" si="3"/>
        <v>0</v>
      </c>
      <c r="XFC22" s="40"/>
    </row>
    <row r="23" spans="1:12 16383:16383" ht="12" hidden="1" customHeight="1" x14ac:dyDescent="0.2">
      <c r="A23" s="22"/>
      <c r="B23" s="39" t="s">
        <v>39</v>
      </c>
      <c r="C23" s="41"/>
      <c r="D23" s="24"/>
      <c r="E23" s="24"/>
      <c r="F23" s="24"/>
      <c r="G23" s="25">
        <f t="shared" si="5"/>
        <v>0</v>
      </c>
      <c r="H23" s="26">
        <f t="shared" si="0"/>
        <v>0</v>
      </c>
      <c r="I23" s="26">
        <f t="shared" si="1"/>
        <v>0</v>
      </c>
      <c r="J23" s="26">
        <f t="shared" si="2"/>
        <v>0</v>
      </c>
      <c r="K23" s="26">
        <f t="shared" si="3"/>
        <v>0</v>
      </c>
      <c r="L23" s="26">
        <f t="shared" si="3"/>
        <v>0</v>
      </c>
    </row>
    <row r="24" spans="1:12 16383:16383" ht="11.25" customHeight="1" x14ac:dyDescent="0.2">
      <c r="A24" s="17" t="s">
        <v>42</v>
      </c>
      <c r="B24" s="17" t="s">
        <v>43</v>
      </c>
      <c r="C24" s="19">
        <v>10170.75993866</v>
      </c>
      <c r="D24" s="19">
        <v>4623.5046315193122</v>
      </c>
      <c r="E24" s="19">
        <v>777.89470935095994</v>
      </c>
      <c r="F24" s="19">
        <v>762.33281247720993</v>
      </c>
      <c r="G24" s="20">
        <f>+C24-D24</f>
        <v>5547.2553071406874</v>
      </c>
      <c r="H24" s="21">
        <f>IFERROR(IF(D24&gt;0,+D24/C24*100,0),0)</f>
        <v>45.458792257449154</v>
      </c>
      <c r="I24" s="21">
        <f>IFERROR(IF(E24&gt;0,+E24/C24*100,0),0)</f>
        <v>7.6483440179736242</v>
      </c>
      <c r="J24" s="21">
        <f>IFERROR(IF(F24&gt;0,+F24/C24*100,0),0)</f>
        <v>7.4953377827699228</v>
      </c>
      <c r="K24" s="21">
        <f t="shared" ref="K24:L26" si="6">IFERROR(IF(E24&gt;0,+E24/D24*100,0),0)</f>
        <v>16.824784905543371</v>
      </c>
      <c r="L24" s="21">
        <f t="shared" si="6"/>
        <v>97.999485446207217</v>
      </c>
    </row>
    <row r="25" spans="1:12 16383:16383" ht="11.25" customHeight="1" x14ac:dyDescent="0.2">
      <c r="A25" s="42" t="s">
        <v>44</v>
      </c>
      <c r="B25" s="42" t="s">
        <v>45</v>
      </c>
      <c r="C25" s="43">
        <f>+C8+C16+C24</f>
        <v>18625.880252769999</v>
      </c>
      <c r="D25" s="44">
        <f>+D8+D16+D24</f>
        <v>7622.4040104108717</v>
      </c>
      <c r="E25" s="43">
        <f>+E8+E16+E24</f>
        <v>2680.4864413973501</v>
      </c>
      <c r="F25" s="45">
        <f>+F8+F16+F24</f>
        <v>2614.27342487843</v>
      </c>
      <c r="G25" s="46">
        <f>+G8+G16+G24</f>
        <v>11003.476242359127</v>
      </c>
      <c r="H25" s="47">
        <f>IFERROR(IF(D25&gt;0,+D25/C25*100,0),0)</f>
        <v>40.923724983560362</v>
      </c>
      <c r="I25" s="47">
        <f>IFERROR(IF(E25&gt;0,+E25/C25*100,0),0)</f>
        <v>14.391193355807783</v>
      </c>
      <c r="J25" s="47">
        <f>IFERROR(IF(F25&gt;0,+F25/C25*100,0),0)</f>
        <v>14.035704027945961</v>
      </c>
      <c r="K25" s="47">
        <f t="shared" si="6"/>
        <v>35.165893040257039</v>
      </c>
      <c r="L25" s="47">
        <f t="shared" si="6"/>
        <v>97.529813413851741</v>
      </c>
    </row>
    <row r="26" spans="1:12 16383:16383" ht="11.25" customHeight="1" x14ac:dyDescent="0.2">
      <c r="A26" s="48" t="s">
        <v>46</v>
      </c>
      <c r="B26" s="48" t="s">
        <v>47</v>
      </c>
      <c r="C26" s="49">
        <f>+C25-C16</f>
        <v>18624.596252769999</v>
      </c>
      <c r="D26" s="50">
        <f>+D25-D16</f>
        <v>7622.4040104108717</v>
      </c>
      <c r="E26" s="49">
        <f>+E25-E16</f>
        <v>2680.4864413973501</v>
      </c>
      <c r="F26" s="51">
        <f>+F25-F16</f>
        <v>2614.27342487843</v>
      </c>
      <c r="G26" s="52">
        <f>+G25-G16</f>
        <v>11002.192242359128</v>
      </c>
      <c r="H26" s="53">
        <f>IFERROR(IF(D26&gt;0,+D26/C26*100,0),0)</f>
        <v>40.92654630984125</v>
      </c>
      <c r="I26" s="53">
        <f>IFERROR(IF(E26&gt;0,+E26/C26*100,0),0)</f>
        <v>14.392185500390037</v>
      </c>
      <c r="J26" s="53">
        <f>IFERROR(IF(F26&gt;0,+F26/C26*100,0),0)</f>
        <v>14.036671664705827</v>
      </c>
      <c r="K26" s="53">
        <f t="shared" si="6"/>
        <v>35.165893040257039</v>
      </c>
      <c r="L26" s="53">
        <f t="shared" si="6"/>
        <v>97.529813413851741</v>
      </c>
    </row>
    <row r="27" spans="1:12 16383:16383" ht="12" customHeight="1" x14ac:dyDescent="0.2">
      <c r="A27" s="54" t="s">
        <v>48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 16383:16383" ht="11.25" customHeight="1" x14ac:dyDescent="0.2"/>
    <row r="29" spans="1:12 16383:16383" ht="11.25" customHeight="1" x14ac:dyDescent="0.2"/>
    <row r="30" spans="1:12 16383:16383" ht="11.25" hidden="1" customHeight="1" x14ac:dyDescent="0.2">
      <c r="C30" s="55"/>
      <c r="D30" s="56"/>
      <c r="E30" s="56"/>
      <c r="F30" s="56"/>
    </row>
    <row r="31" spans="1:12 16383:16383" ht="11.25" hidden="1" customHeight="1" x14ac:dyDescent="0.2"/>
    <row r="32" spans="1:12 16383:16383" ht="11.25" hidden="1" customHeight="1" x14ac:dyDescent="0.2">
      <c r="C32" s="56"/>
      <c r="D32" s="56"/>
      <c r="E32" s="56"/>
      <c r="F32" s="56"/>
      <c r="G32" s="56"/>
    </row>
    <row r="33" spans="3:3" ht="11.25" hidden="1" customHeight="1" x14ac:dyDescent="0.2">
      <c r="C33" s="57"/>
    </row>
    <row r="34" spans="3:3" ht="11.25" hidden="1" customHeight="1" x14ac:dyDescent="0.2">
      <c r="C34" s="58"/>
    </row>
    <row r="35" spans="3:3" ht="11.25" hidden="1" customHeight="1" x14ac:dyDescent="0.2">
      <c r="C35" s="59"/>
    </row>
  </sheetData>
  <mergeCells count="12">
    <mergeCell ref="H5:L5"/>
    <mergeCell ref="P15:R1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CUA3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2021-04-23T22:47:26Z</dcterms:created>
  <dcterms:modified xsi:type="dcterms:W3CDTF">2021-04-23T22:48:35Z</dcterms:modified>
</cp:coreProperties>
</file>