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4" i="1"/>
  <c r="H20" i="1"/>
  <c r="L10" i="1"/>
  <c r="J10" i="1"/>
  <c r="G24" i="1"/>
  <c r="H26" i="1"/>
  <c r="H11" i="1"/>
  <c r="I14" i="1"/>
  <c r="K14" i="1"/>
  <c r="I10" i="1"/>
  <c r="K10" i="1"/>
  <c r="K26" i="1"/>
  <c r="I26" i="1"/>
  <c r="C17" i="1"/>
  <c r="C16" i="1" s="1"/>
  <c r="G18" i="1"/>
  <c r="G14" i="1"/>
  <c r="F17" i="1"/>
  <c r="L18" i="1"/>
  <c r="J18" i="1"/>
  <c r="F8" i="1"/>
  <c r="L9" i="1"/>
  <c r="J9" i="1"/>
  <c r="H24" i="1"/>
  <c r="H19" i="1"/>
  <c r="H23" i="1"/>
  <c r="G10" i="1"/>
  <c r="L20" i="1"/>
  <c r="J20" i="1"/>
  <c r="C8" i="1"/>
  <c r="G9" i="1"/>
  <c r="J12" i="1"/>
  <c r="L12" i="1"/>
  <c r="G26" i="1"/>
  <c r="L15" i="1"/>
  <c r="J15" i="1"/>
  <c r="K12" i="1"/>
  <c r="I12" i="1"/>
  <c r="H25" i="1"/>
  <c r="J24" i="1"/>
  <c r="L24" i="1"/>
  <c r="I11" i="1"/>
  <c r="K11" i="1"/>
  <c r="L26" i="1"/>
  <c r="J26" i="1"/>
  <c r="L13" i="1"/>
  <c r="J13" i="1"/>
  <c r="I20" i="1"/>
  <c r="K20" i="1"/>
  <c r="G13" i="1"/>
  <c r="I18" i="1"/>
  <c r="E17" i="1"/>
  <c r="K18" i="1"/>
  <c r="I13" i="1"/>
  <c r="K13" i="1"/>
  <c r="G15" i="1"/>
  <c r="G22" i="1"/>
  <c r="C21" i="1"/>
  <c r="L22" i="1"/>
  <c r="J22" i="1"/>
  <c r="F21" i="1"/>
  <c r="G11" i="1"/>
  <c r="H18" i="1"/>
  <c r="D17" i="1"/>
  <c r="G19" i="1"/>
  <c r="G23" i="1"/>
  <c r="I19" i="1"/>
  <c r="K19" i="1"/>
  <c r="I22" i="1"/>
  <c r="E21" i="1"/>
  <c r="K22" i="1"/>
  <c r="I23" i="1"/>
  <c r="K23" i="1"/>
  <c r="L11" i="1"/>
  <c r="J11" i="1"/>
  <c r="G25" i="1"/>
  <c r="H13" i="1"/>
  <c r="L14" i="1"/>
  <c r="J14" i="1"/>
  <c r="K24" i="1"/>
  <c r="I24" i="1"/>
  <c r="I25" i="1"/>
  <c r="K25" i="1"/>
  <c r="H9" i="1"/>
  <c r="D8" i="1"/>
  <c r="H10" i="1"/>
  <c r="H15" i="1"/>
  <c r="J19" i="1"/>
  <c r="L19" i="1"/>
  <c r="I9" i="1"/>
  <c r="K9" i="1"/>
  <c r="E8" i="1"/>
  <c r="H22" i="1"/>
  <c r="D21" i="1"/>
  <c r="H21" i="1" s="1"/>
  <c r="G12" i="1"/>
  <c r="K15" i="1"/>
  <c r="I15" i="1"/>
  <c r="J25" i="1"/>
  <c r="L25" i="1"/>
  <c r="G20" i="1"/>
  <c r="L23" i="1"/>
  <c r="J23" i="1"/>
  <c r="I21" i="1" l="1"/>
  <c r="K21" i="1"/>
  <c r="G21" i="1"/>
  <c r="L8" i="1"/>
  <c r="J8" i="1"/>
  <c r="K8" i="1"/>
  <c r="I8" i="1"/>
  <c r="G8" i="1"/>
  <c r="C27" i="1"/>
  <c r="L17" i="1"/>
  <c r="J17" i="1"/>
  <c r="F16" i="1"/>
  <c r="F27" i="1" s="1"/>
  <c r="D16" i="1"/>
  <c r="H16" i="1" s="1"/>
  <c r="H17" i="1"/>
  <c r="K17" i="1"/>
  <c r="I17" i="1"/>
  <c r="E16" i="1"/>
  <c r="E27" i="1" s="1"/>
  <c r="G17" i="1"/>
  <c r="H8" i="1"/>
  <c r="J21" i="1"/>
  <c r="L21" i="1"/>
  <c r="F28" i="1" l="1"/>
  <c r="L27" i="1"/>
  <c r="J27" i="1"/>
  <c r="I27" i="1"/>
  <c r="E28" i="1"/>
  <c r="D27" i="1"/>
  <c r="C28" i="1"/>
  <c r="G27" i="1"/>
  <c r="G16" i="1"/>
  <c r="K16" i="1"/>
  <c r="I16" i="1"/>
  <c r="L16" i="1"/>
  <c r="J16" i="1"/>
  <c r="G28" i="1" l="1"/>
  <c r="D28" i="1"/>
  <c r="H28" i="1" s="1"/>
  <c r="H27" i="1"/>
  <c r="K27" i="1"/>
  <c r="I28" i="1"/>
  <c r="L28" i="1"/>
  <c r="J28" i="1"/>
  <c r="K28" i="1" l="1"/>
</calcChain>
</file>

<file path=xl/sharedStrings.xml><?xml version="1.0" encoding="utf-8"?>
<sst xmlns="http://schemas.openxmlformats.org/spreadsheetml/2006/main" count="54" uniqueCount="51">
  <si>
    <t>Cuadro No. 1</t>
  </si>
  <si>
    <t xml:space="preserve">Ejecución del Presupuesto General de la Nación </t>
  </si>
  <si>
    <t>Acumulada a marzo de 2021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</si>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</sst>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</cellStyleXfs>
  <cellXfs count="61">
    <xf numFmtId="0" fontId="0" fillId="0" borderId="0" xfId="0"/>
    <xf numFmtId="0" fontId="3" fillId="0" borderId="0" xfId="0" applyFont="1"/>
    <xf numFmtId="165" fontId="5" fillId="2" borderId="0" xfId="1" applyNumberFormat="1" applyFont="1" applyFill="1" applyBorder="1"/>
    <xf numFmtId="168" fontId="6" fillId="2" borderId="0" xfId="6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165" fontId="2" fillId="3" borderId="2" xfId="1" applyNumberFormat="1" applyFont="1" applyFill="1" applyBorder="1"/>
    <xf numFmtId="165" fontId="2" fillId="3" borderId="2" xfId="7" applyNumberFormat="1" applyFont="1" applyFill="1" applyBorder="1"/>
    <xf numFmtId="166" fontId="2" fillId="3" borderId="2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6" fontId="3" fillId="0" borderId="0" xfId="0" applyNumberFormat="1" applyFont="1"/>
    <xf numFmtId="165" fontId="4" fillId="0" borderId="0" xfId="1" applyNumberFormat="1" applyFont="1" applyFill="1" applyBorder="1"/>
    <xf numFmtId="165" fontId="4" fillId="0" borderId="0" xfId="7" applyNumberFormat="1" applyFont="1" applyFill="1" applyBorder="1"/>
    <xf numFmtId="166" fontId="4" fillId="0" borderId="0" xfId="3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0" xfId="7" applyNumberFormat="1" applyFont="1" applyFill="1" applyBorder="1" applyAlignment="1">
      <alignment vertical="top" wrapText="1"/>
    </xf>
    <xf numFmtId="166" fontId="4" fillId="0" borderId="0" xfId="3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0" xfId="7" applyNumberFormat="1" applyFont="1" applyFill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5" fontId="4" fillId="0" borderId="0" xfId="7" applyNumberFormat="1" applyFont="1" applyFill="1" applyBorder="1" applyAlignment="1">
      <alignment horizontal="left" indent="1"/>
    </xf>
    <xf numFmtId="166" fontId="4" fillId="0" borderId="0" xfId="3" applyNumberFormat="1" applyFont="1" applyFill="1" applyBorder="1"/>
    <xf numFmtId="166" fontId="4" fillId="0" borderId="1" xfId="1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5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5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0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top"/>
    </xf>
    <xf numFmtId="166" fontId="6" fillId="2" borderId="1" xfId="1" applyNumberFormat="1" applyFont="1" applyFill="1" applyBorder="1"/>
    <xf numFmtId="170" fontId="4" fillId="0" borderId="0" xfId="8" applyNumberFormat="1" applyFont="1" applyFill="1" applyBorder="1" applyAlignment="1" applyProtection="1"/>
    <xf numFmtId="170" fontId="4" fillId="0" borderId="0" xfId="8" applyNumberFormat="1" applyFont="1" applyFill="1" applyBorder="1" applyAlignment="1" applyProtection="1">
      <alignment wrapText="1"/>
    </xf>
    <xf numFmtId="165" fontId="4" fillId="0" borderId="0" xfId="3" applyNumberFormat="1" applyFont="1" applyFill="1" applyBorder="1"/>
    <xf numFmtId="170" fontId="4" fillId="0" borderId="0" xfId="8" applyNumberFormat="1" applyFont="1" applyFill="1" applyBorder="1" applyAlignment="1" applyProtection="1">
      <alignment horizontal="left" wrapText="1"/>
    </xf>
    <xf numFmtId="171" fontId="4" fillId="0" borderId="0" xfId="2" applyNumberFormat="1" applyFont="1" applyFill="1" applyBorder="1"/>
    <xf numFmtId="166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165" fontId="6" fillId="2" borderId="2" xfId="1" applyNumberFormat="1" applyFont="1" applyFill="1" applyBorder="1" applyAlignment="1" applyProtection="1">
      <alignment horizontal="center" vertical="top"/>
    </xf>
    <xf numFmtId="165" fontId="2" fillId="0" borderId="0" xfId="3" applyNumberFormat="1" applyFont="1" applyFill="1" applyBorder="1" applyAlignment="1" applyProtection="1">
      <alignment horizontal="center"/>
    </xf>
    <xf numFmtId="165" fontId="4" fillId="0" borderId="0" xfId="3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left" vertical="center" wrapText="1"/>
    </xf>
    <xf numFmtId="166" fontId="6" fillId="2" borderId="0" xfId="4" applyNumberFormat="1" applyFont="1" applyFill="1" applyBorder="1" applyAlignment="1" applyProtection="1">
      <alignment horizontal="center" vertical="top" wrapText="1"/>
    </xf>
    <xf numFmtId="166" fontId="6" fillId="2" borderId="1" xfId="5" applyNumberFormat="1" applyFont="1" applyFill="1" applyBorder="1" applyAlignment="1" applyProtection="1">
      <alignment horizontal="center" vertical="top" wrapText="1"/>
    </xf>
  </cellXfs>
  <cellStyles count="9">
    <cellStyle name="Millares" xfId="1" builtinId="3"/>
    <cellStyle name="Millares 2 4 2" xfId="7"/>
    <cellStyle name="Millares 4 3" xfId="4"/>
    <cellStyle name="Millares 7 2" xfId="5"/>
    <cellStyle name="Millares 9" xfId="3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  <pageSetUpPr fitToPage="1"/>
  </sheetPr>
  <dimension ref="A1:XFB33"/>
  <sheetViews>
    <sheetView showGridLines="0" tabSelected="1" workbookViewId="0">
      <selection activeCell="I16" sqref="I16"/>
    </sheetView>
  </sheetViews>
  <sheetFormatPr baseColWidth="10" defaultColWidth="0" defaultRowHeight="11.45" customHeight="1" zeroHeight="1" x14ac:dyDescent="0.2"/>
  <cols>
    <col min="1" max="1" width="2.5703125" style="1" customWidth="1"/>
    <col min="2" max="2" width="30.140625" style="1" customWidth="1"/>
    <col min="3" max="3" width="12.7109375" style="1" customWidth="1"/>
    <col min="4" max="4" width="11.85546875" style="53" bestFit="1" customWidth="1"/>
    <col min="5" max="5" width="9.5703125" style="1" bestFit="1" customWidth="1"/>
    <col min="6" max="6" width="7.85546875" style="54" customWidth="1"/>
    <col min="7" max="7" width="14.28515625" style="1" bestFit="1" customWidth="1"/>
    <col min="8" max="8" width="12" style="1" bestFit="1" customWidth="1"/>
    <col min="9" max="9" width="11" style="1" bestFit="1" customWidth="1"/>
    <col min="10" max="10" width="10.42578125" style="1" bestFit="1" customWidth="1"/>
    <col min="11" max="11" width="11.85546875" style="1" bestFit="1" customWidth="1"/>
    <col min="12" max="12" width="11.140625" style="1" customWidth="1"/>
    <col min="13" max="13" width="11.42578125" style="1" customWidth="1"/>
    <col min="14" max="14" width="13.85546875" style="1" hidden="1"/>
    <col min="15" max="15" width="10.85546875" style="1" hidden="1"/>
    <col min="16" max="16" width="11.85546875" style="1" hidden="1"/>
    <col min="17" max="17" width="9.5703125" style="1" hidden="1"/>
    <col min="18" max="18" width="5.28515625" style="1" hidden="1"/>
    <col min="19" max="19" width="13.7109375" style="1" hidden="1"/>
    <col min="20" max="16375" width="11.42578125" style="1" hidden="1"/>
    <col min="16376" max="16376" width="9.7109375" style="1" hidden="1"/>
    <col min="16377" max="16377" width="12.85546875" style="1" hidden="1"/>
    <col min="16378" max="16378" width="8.140625" style="1" hidden="1"/>
    <col min="16379" max="16380" width="9.7109375" style="1" hidden="1"/>
    <col min="16381" max="16381" width="13.28515625" style="1" hidden="1"/>
    <col min="16382" max="16382" width="19" style="1" hidden="1"/>
    <col min="16383" max="16384" width="50.28515625" style="1" hidden="1"/>
  </cols>
  <sheetData>
    <row r="1" spans="1:23" ht="11.4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23" ht="11.4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23" ht="11.4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23" ht="11.45" customHeight="1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23" ht="11.45" customHeight="1" x14ac:dyDescent="0.2">
      <c r="A5" s="2"/>
      <c r="B5" s="58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60" t="s">
        <v>9</v>
      </c>
      <c r="H5" s="55" t="s">
        <v>10</v>
      </c>
      <c r="I5" s="55"/>
      <c r="J5" s="55"/>
      <c r="K5" s="55"/>
      <c r="L5" s="55"/>
    </row>
    <row r="6" spans="1:23" ht="11.45" customHeight="1" x14ac:dyDescent="0.2">
      <c r="A6" s="2"/>
      <c r="B6" s="58"/>
      <c r="C6" s="59" t="s">
        <v>11</v>
      </c>
      <c r="D6" s="59"/>
      <c r="E6" s="59"/>
      <c r="F6" s="59"/>
      <c r="G6" s="60"/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</row>
    <row r="7" spans="1:23" ht="11.45" customHeight="1" x14ac:dyDescent="0.2">
      <c r="A7" s="2"/>
      <c r="B7" s="4"/>
      <c r="C7" s="5" t="s">
        <v>17</v>
      </c>
      <c r="D7" s="6" t="s">
        <v>18</v>
      </c>
      <c r="E7" s="5" t="s">
        <v>19</v>
      </c>
      <c r="F7" s="7" t="s">
        <v>20</v>
      </c>
      <c r="G7" s="8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9" t="s">
        <v>26</v>
      </c>
    </row>
    <row r="8" spans="1:23" ht="11.45" customHeight="1" x14ac:dyDescent="0.2">
      <c r="A8" s="10" t="s">
        <v>27</v>
      </c>
      <c r="B8" s="11" t="s">
        <v>28</v>
      </c>
      <c r="C8" s="12">
        <f>SUM(C9:C15)</f>
        <v>203729.78728593301</v>
      </c>
      <c r="D8" s="12">
        <f>SUM(D9:D15)</f>
        <v>64493.801969272237</v>
      </c>
      <c r="E8" s="12">
        <f>SUM(E9:E15)</f>
        <v>40448.944142006825</v>
      </c>
      <c r="F8" s="12">
        <f>SUM(F9:F15)</f>
        <v>39794.907734962093</v>
      </c>
      <c r="G8" s="13">
        <f>SUM(G9:G15)</f>
        <v>139235.98531666075</v>
      </c>
      <c r="H8" s="10">
        <f t="shared" ref="H8:H25" si="0">IFERROR(IF(D8&gt;0,+D8/C8*100,0),0)</f>
        <v>31.656540179250147</v>
      </c>
      <c r="I8" s="10">
        <f t="shared" ref="I8:I25" si="1">IFERROR(IF(E8&gt;0,+E8/C8*100,0),0)</f>
        <v>19.854212131109271</v>
      </c>
      <c r="J8" s="10">
        <f t="shared" ref="J8:J25" si="2">IFERROR(IF(F8&gt;0,+F8/C8*100,0),0)</f>
        <v>19.53318082009789</v>
      </c>
      <c r="K8" s="10">
        <f>IFERROR(IF(E8&gt;0,+E8/D8*100,0),0)</f>
        <v>62.717568056041308</v>
      </c>
      <c r="L8" s="10">
        <f>IFERROR(IF(F8&gt;0,+F8/E8*100,0),0)</f>
        <v>98.38305691058693</v>
      </c>
      <c r="S8" s="14"/>
      <c r="T8" s="14"/>
      <c r="U8" s="14"/>
      <c r="V8" s="14"/>
      <c r="W8" s="14"/>
    </row>
    <row r="9" spans="1:23" ht="11.45" customHeight="1" x14ac:dyDescent="0.2">
      <c r="A9" s="15"/>
      <c r="B9" s="16" t="s">
        <v>29</v>
      </c>
      <c r="C9" s="17">
        <v>35513.353509808003</v>
      </c>
      <c r="D9" s="17">
        <v>7471.438831638472</v>
      </c>
      <c r="E9" s="17">
        <v>6917.2257890322835</v>
      </c>
      <c r="F9" s="17">
        <v>6891.3983483625325</v>
      </c>
      <c r="G9" s="18">
        <f>+C9-D9</f>
        <v>28041.914678169531</v>
      </c>
      <c r="H9" s="15">
        <f t="shared" si="0"/>
        <v>21.038392866995864</v>
      </c>
      <c r="I9" s="15">
        <f t="shared" si="1"/>
        <v>19.477816385664333</v>
      </c>
      <c r="J9" s="15">
        <f t="shared" si="2"/>
        <v>19.405090387927686</v>
      </c>
      <c r="K9" s="15">
        <f t="shared" ref="K9:L15" si="3">IFERROR(IF(E9&gt;0,+E9/D9*100,0),0)</f>
        <v>92.582244797891889</v>
      </c>
      <c r="L9" s="15">
        <f t="shared" si="3"/>
        <v>99.626621402026487</v>
      </c>
      <c r="S9" s="14"/>
      <c r="T9" s="14"/>
      <c r="U9" s="14"/>
      <c r="V9" s="14"/>
      <c r="W9" s="14"/>
    </row>
    <row r="10" spans="1:23" ht="11.45" customHeight="1" x14ac:dyDescent="0.2">
      <c r="A10" s="15"/>
      <c r="B10" s="16" t="s">
        <v>30</v>
      </c>
      <c r="C10" s="17">
        <v>9378.6689386220005</v>
      </c>
      <c r="D10" s="17">
        <v>5311.6495309881157</v>
      </c>
      <c r="E10" s="17">
        <v>1231.167253211921</v>
      </c>
      <c r="F10" s="17">
        <v>1161.4800473356211</v>
      </c>
      <c r="G10" s="18">
        <f t="shared" ref="G10:G15" si="4">+C10-D10</f>
        <v>4067.0194076338848</v>
      </c>
      <c r="H10" s="15">
        <f t="shared" si="0"/>
        <v>56.635430525907346</v>
      </c>
      <c r="I10" s="15">
        <f t="shared" si="1"/>
        <v>13.127313281545636</v>
      </c>
      <c r="J10" s="15">
        <f t="shared" si="2"/>
        <v>12.384273876568633</v>
      </c>
      <c r="K10" s="15">
        <f t="shared" si="3"/>
        <v>23.178623627731881</v>
      </c>
      <c r="L10" s="15">
        <f t="shared" si="3"/>
        <v>94.339745010720762</v>
      </c>
      <c r="S10" s="14"/>
      <c r="T10" s="14"/>
      <c r="U10" s="14"/>
      <c r="V10" s="14"/>
      <c r="W10" s="14"/>
    </row>
    <row r="11" spans="1:23" ht="11.45" customHeight="1" x14ac:dyDescent="0.2">
      <c r="A11" s="15"/>
      <c r="B11" s="16" t="s">
        <v>31</v>
      </c>
      <c r="C11" s="17">
        <v>155550.102778556</v>
      </c>
      <c r="D11" s="17">
        <v>50416.482667704098</v>
      </c>
      <c r="E11" s="17">
        <v>31573.222692740579</v>
      </c>
      <c r="F11" s="17">
        <v>31051.711971462249</v>
      </c>
      <c r="G11" s="18">
        <f t="shared" si="4"/>
        <v>105133.6201108519</v>
      </c>
      <c r="H11" s="15">
        <f t="shared" si="0"/>
        <v>32.411732147472719</v>
      </c>
      <c r="I11" s="15">
        <f t="shared" si="1"/>
        <v>20.297783240740639</v>
      </c>
      <c r="J11" s="15">
        <f t="shared" si="2"/>
        <v>19.962514596128582</v>
      </c>
      <c r="K11" s="15">
        <f t="shared" si="3"/>
        <v>62.624802489376798</v>
      </c>
      <c r="L11" s="15">
        <f>IFERROR(IF(F11&gt;0,+F11/E11*100,0),0)</f>
        <v>98.348249951063011</v>
      </c>
      <c r="M11" s="19"/>
      <c r="S11" s="14"/>
      <c r="T11" s="14"/>
      <c r="U11" s="14"/>
      <c r="V11" s="14"/>
      <c r="W11" s="14"/>
    </row>
    <row r="12" spans="1:23" ht="11.45" customHeight="1" x14ac:dyDescent="0.2">
      <c r="A12" s="15"/>
      <c r="B12" s="16" t="s">
        <v>32</v>
      </c>
      <c r="C12" s="17">
        <v>1722.911826457</v>
      </c>
      <c r="D12" s="17">
        <v>699.46315035142993</v>
      </c>
      <c r="E12" s="17">
        <v>159.80875578300004</v>
      </c>
      <c r="F12" s="17">
        <v>127.43518880113</v>
      </c>
      <c r="G12" s="18">
        <f t="shared" si="4"/>
        <v>1023.44867610557</v>
      </c>
      <c r="H12" s="15">
        <f t="shared" si="0"/>
        <v>40.597733419115691</v>
      </c>
      <c r="I12" s="15">
        <f t="shared" si="1"/>
        <v>9.2755040234201154</v>
      </c>
      <c r="J12" s="15">
        <f t="shared" si="2"/>
        <v>7.396500902961936</v>
      </c>
      <c r="K12" s="15">
        <f t="shared" si="3"/>
        <v>22.847344524541093</v>
      </c>
      <c r="L12" s="15">
        <f t="shared" si="3"/>
        <v>79.742307094969675</v>
      </c>
      <c r="S12" s="14"/>
      <c r="T12" s="14"/>
      <c r="U12" s="14"/>
      <c r="V12" s="14"/>
      <c r="W12" s="14"/>
    </row>
    <row r="13" spans="1:23" ht="11.45" customHeight="1" x14ac:dyDescent="0.2">
      <c r="A13" s="15"/>
      <c r="B13" s="16" t="s">
        <v>33</v>
      </c>
      <c r="C13" s="17">
        <v>514.66316400000005</v>
      </c>
      <c r="D13" s="17">
        <v>333.17542962843999</v>
      </c>
      <c r="E13" s="17">
        <v>333.05571395059997</v>
      </c>
      <c r="F13" s="17">
        <v>333.0361139506</v>
      </c>
      <c r="G13" s="18">
        <f t="shared" si="4"/>
        <v>181.48773437156007</v>
      </c>
      <c r="H13" s="15">
        <f t="shared" si="0"/>
        <v>64.736599184401683</v>
      </c>
      <c r="I13" s="15">
        <f t="shared" si="1"/>
        <v>64.713338207861312</v>
      </c>
      <c r="J13" s="15">
        <f t="shared" si="2"/>
        <v>64.709529891787625</v>
      </c>
      <c r="K13" s="15">
        <f t="shared" si="3"/>
        <v>99.964068275390673</v>
      </c>
      <c r="L13" s="15">
        <f t="shared" si="3"/>
        <v>99.994115098712015</v>
      </c>
      <c r="S13" s="14"/>
      <c r="T13" s="14"/>
      <c r="U13" s="14"/>
      <c r="V13" s="14"/>
      <c r="W13" s="14"/>
    </row>
    <row r="14" spans="1:23" ht="11.45" customHeight="1" x14ac:dyDescent="0.2">
      <c r="A14" s="15"/>
      <c r="B14" s="16" t="s">
        <v>34</v>
      </c>
      <c r="C14" s="17">
        <v>446.78965125600001</v>
      </c>
      <c r="D14" s="17">
        <v>130.66250395831</v>
      </c>
      <c r="E14" s="17">
        <v>106.31844957931</v>
      </c>
      <c r="F14" s="17">
        <v>105.09554320554999</v>
      </c>
      <c r="G14" s="18">
        <f t="shared" si="4"/>
        <v>316.12714729769004</v>
      </c>
      <c r="H14" s="15">
        <f t="shared" si="0"/>
        <v>29.244747184943957</v>
      </c>
      <c r="I14" s="15">
        <f t="shared" si="1"/>
        <v>23.796085983735559</v>
      </c>
      <c r="J14" s="15">
        <f t="shared" si="2"/>
        <v>23.522376337524591</v>
      </c>
      <c r="K14" s="15">
        <f t="shared" si="3"/>
        <v>81.368752594265786</v>
      </c>
      <c r="L14" s="15">
        <f t="shared" si="3"/>
        <v>98.849770309293532</v>
      </c>
      <c r="M14" s="20"/>
      <c r="S14" s="14"/>
      <c r="T14" s="14"/>
      <c r="U14" s="14"/>
      <c r="V14" s="14"/>
      <c r="W14" s="14"/>
    </row>
    <row r="15" spans="1:23" s="25" customFormat="1" ht="22.5" customHeight="1" x14ac:dyDescent="0.2">
      <c r="A15" s="21"/>
      <c r="B15" s="22" t="s">
        <v>35</v>
      </c>
      <c r="C15" s="17">
        <v>603.29741723400002</v>
      </c>
      <c r="D15" s="23">
        <v>130.92985500337002</v>
      </c>
      <c r="E15" s="23">
        <v>128.14548770913004</v>
      </c>
      <c r="F15" s="23">
        <v>124.75052184441003</v>
      </c>
      <c r="G15" s="18">
        <f t="shared" si="4"/>
        <v>472.36756223063003</v>
      </c>
      <c r="H15" s="24">
        <f t="shared" si="0"/>
        <v>21.702372870027798</v>
      </c>
      <c r="I15" s="24">
        <f t="shared" si="1"/>
        <v>21.240848054124264</v>
      </c>
      <c r="J15" s="24">
        <f t="shared" si="2"/>
        <v>20.678113030280592</v>
      </c>
      <c r="K15" s="24">
        <f t="shared" si="3"/>
        <v>97.87339007274673</v>
      </c>
      <c r="L15" s="24">
        <f t="shared" si="3"/>
        <v>97.350694179395504</v>
      </c>
      <c r="S15" s="14"/>
      <c r="T15" s="14"/>
      <c r="U15" s="14"/>
      <c r="V15" s="14"/>
      <c r="W15" s="14"/>
    </row>
    <row r="16" spans="1:23" ht="11.45" customHeight="1" x14ac:dyDescent="0.2">
      <c r="A16" s="10" t="s">
        <v>36</v>
      </c>
      <c r="B16" s="11" t="s">
        <v>37</v>
      </c>
      <c r="C16" s="12">
        <f>+C17+C21</f>
        <v>70519.715412512</v>
      </c>
      <c r="D16" s="12">
        <f>+D17+D21</f>
        <v>14102.425594020322</v>
      </c>
      <c r="E16" s="12">
        <f>+E17+E21</f>
        <v>13443.737947826343</v>
      </c>
      <c r="F16" s="12">
        <f>+F17+F21</f>
        <v>11418.44399746781</v>
      </c>
      <c r="G16" s="12">
        <f t="shared" ref="G16:G25" si="5">(+C16-D16)</f>
        <v>56417.289818491678</v>
      </c>
      <c r="H16" s="10">
        <f t="shared" si="0"/>
        <v>19.997848135839458</v>
      </c>
      <c r="I16" s="10">
        <f t="shared" si="1"/>
        <v>19.06380062537955</v>
      </c>
      <c r="J16" s="10">
        <f t="shared" si="2"/>
        <v>16.19184639455009</v>
      </c>
      <c r="K16" s="10">
        <f>IFERROR(IF(E16&gt;0,+E16/D16*100,0),0)</f>
        <v>95.329259907790089</v>
      </c>
      <c r="L16" s="10">
        <f>IFERROR(IF(F16&gt;0,+F16/E16*100,0),0)</f>
        <v>84.935038467586367</v>
      </c>
      <c r="M16" s="20"/>
      <c r="S16" s="14"/>
      <c r="T16" s="14"/>
      <c r="U16" s="14"/>
      <c r="V16" s="14"/>
      <c r="W16" s="14"/>
    </row>
    <row r="17" spans="1:23" ht="11.45" customHeight="1" x14ac:dyDescent="0.2">
      <c r="A17" s="26"/>
      <c r="B17" s="27" t="s">
        <v>38</v>
      </c>
      <c r="C17" s="28">
        <f>SUM(C18:C20)</f>
        <v>25341.975232203</v>
      </c>
      <c r="D17" s="28">
        <f>SUM(D18:D20)</f>
        <v>9864.6723519594216</v>
      </c>
      <c r="E17" s="28">
        <f>SUM(E18:E20)</f>
        <v>9215.1301394095917</v>
      </c>
      <c r="F17" s="28">
        <f>SUM(F18:F20)</f>
        <v>7980.9223168873705</v>
      </c>
      <c r="G17" s="29">
        <f>+G18+G20+G19</f>
        <v>15477.30288024358</v>
      </c>
      <c r="H17" s="26">
        <f t="shared" si="0"/>
        <v>38.92621731957189</v>
      </c>
      <c r="I17" s="26">
        <f t="shared" si="1"/>
        <v>36.36310924848344</v>
      </c>
      <c r="J17" s="26">
        <f t="shared" si="2"/>
        <v>31.492897628381044</v>
      </c>
      <c r="K17" s="26">
        <f t="shared" ref="K17:L28" si="6">IFERROR(IF(E17&gt;0,+E17/D17*100,0),0)</f>
        <v>93.415470992092182</v>
      </c>
      <c r="L17" s="26">
        <f t="shared" si="6"/>
        <v>86.606723900251978</v>
      </c>
      <c r="S17" s="14"/>
      <c r="T17" s="14"/>
      <c r="U17" s="14"/>
      <c r="V17" s="14"/>
      <c r="W17" s="14"/>
    </row>
    <row r="18" spans="1:23" ht="11.45" customHeight="1" x14ac:dyDescent="0.2">
      <c r="A18" s="15"/>
      <c r="B18" s="30" t="s">
        <v>39</v>
      </c>
      <c r="C18" s="17">
        <v>14652.075232203</v>
      </c>
      <c r="D18" s="17">
        <v>5636.9186405841201</v>
      </c>
      <c r="E18" s="17">
        <v>5632.5921624267703</v>
      </c>
      <c r="F18" s="17">
        <v>5205.7791998217308</v>
      </c>
      <c r="G18" s="18">
        <f>(+C18-D18)</f>
        <v>9015.1565916188811</v>
      </c>
      <c r="H18" s="15">
        <f t="shared" si="0"/>
        <v>38.471810656520809</v>
      </c>
      <c r="I18" s="15">
        <f t="shared" si="1"/>
        <v>38.442282565183682</v>
      </c>
      <c r="J18" s="15">
        <f t="shared" si="2"/>
        <v>35.529296139431715</v>
      </c>
      <c r="K18" s="15">
        <f t="shared" si="6"/>
        <v>99.923247461366557</v>
      </c>
      <c r="L18" s="15">
        <f t="shared" si="6"/>
        <v>92.422441563368054</v>
      </c>
      <c r="S18" s="14"/>
      <c r="T18" s="14"/>
      <c r="U18" s="14"/>
      <c r="V18" s="14"/>
      <c r="W18" s="14"/>
    </row>
    <row r="19" spans="1:23" ht="11.45" customHeight="1" x14ac:dyDescent="0.2">
      <c r="A19" s="15"/>
      <c r="B19" s="30" t="s">
        <v>40</v>
      </c>
      <c r="C19" s="17">
        <v>10555.484872722</v>
      </c>
      <c r="D19" s="17">
        <v>4155.7900680274797</v>
      </c>
      <c r="E19" s="17">
        <v>3537.4725268427001</v>
      </c>
      <c r="F19" s="17">
        <v>2730.98729268736</v>
      </c>
      <c r="G19" s="18">
        <f>(+C19-D19)</f>
        <v>6399.6948046945199</v>
      </c>
      <c r="H19" s="15">
        <f t="shared" si="0"/>
        <v>39.370906387891999</v>
      </c>
      <c r="I19" s="15">
        <f t="shared" si="1"/>
        <v>33.513122035581802</v>
      </c>
      <c r="J19" s="15">
        <f t="shared" si="2"/>
        <v>25.872684444320608</v>
      </c>
      <c r="K19" s="15">
        <f t="shared" si="6"/>
        <v>85.121540523863374</v>
      </c>
      <c r="L19" s="15">
        <f t="shared" si="6"/>
        <v>77.201653778632945</v>
      </c>
      <c r="S19" s="14"/>
      <c r="T19" s="14"/>
      <c r="U19" s="14"/>
      <c r="V19" s="14"/>
      <c r="W19" s="14"/>
    </row>
    <row r="20" spans="1:23" ht="11.45" customHeight="1" x14ac:dyDescent="0.2">
      <c r="A20" s="15"/>
      <c r="B20" s="30" t="s">
        <v>41</v>
      </c>
      <c r="C20" s="17">
        <v>134.415127278</v>
      </c>
      <c r="D20" s="17">
        <v>71.96364334782001</v>
      </c>
      <c r="E20" s="17">
        <v>45.065450140119999</v>
      </c>
      <c r="F20" s="17">
        <v>44.155824378280002</v>
      </c>
      <c r="G20" s="18">
        <f>(+C20-D20)</f>
        <v>62.45148393017999</v>
      </c>
      <c r="H20" s="15">
        <f t="shared" si="0"/>
        <v>53.538351527193363</v>
      </c>
      <c r="I20" s="15">
        <f t="shared" si="1"/>
        <v>33.527067267447322</v>
      </c>
      <c r="J20" s="15">
        <f t="shared" si="2"/>
        <v>32.850338553752259</v>
      </c>
      <c r="K20" s="15">
        <f t="shared" si="6"/>
        <v>62.622524435437946</v>
      </c>
      <c r="L20" s="15">
        <f t="shared" si="6"/>
        <v>97.981545154854246</v>
      </c>
      <c r="S20" s="14"/>
      <c r="T20" s="14"/>
      <c r="U20" s="14"/>
      <c r="V20" s="14"/>
      <c r="W20" s="14"/>
    </row>
    <row r="21" spans="1:23" ht="11.45" customHeight="1" x14ac:dyDescent="0.2">
      <c r="A21" s="26"/>
      <c r="B21" s="27" t="s">
        <v>42</v>
      </c>
      <c r="C21" s="28">
        <f>SUM(C22:C25)</f>
        <v>45177.740180309003</v>
      </c>
      <c r="D21" s="28">
        <f>SUM(D22:D25)</f>
        <v>4237.7532420609004</v>
      </c>
      <c r="E21" s="28">
        <f>SUM(E22:E25)</f>
        <v>4228.6078084167502</v>
      </c>
      <c r="F21" s="28">
        <f>SUM(F22:F25)</f>
        <v>3437.5216805804398</v>
      </c>
      <c r="G21" s="29">
        <f t="shared" si="5"/>
        <v>40939.986938248105</v>
      </c>
      <c r="H21" s="26">
        <f t="shared" si="0"/>
        <v>9.3801797636349047</v>
      </c>
      <c r="I21" s="26">
        <f t="shared" si="1"/>
        <v>9.359936534098301</v>
      </c>
      <c r="J21" s="26">
        <f t="shared" si="2"/>
        <v>7.6088836379618314</v>
      </c>
      <c r="K21" s="26">
        <f t="shared" si="6"/>
        <v>99.784191454250347</v>
      </c>
      <c r="L21" s="26">
        <f t="shared" si="6"/>
        <v>81.292043062927036</v>
      </c>
      <c r="S21" s="14"/>
      <c r="T21" s="14"/>
      <c r="U21" s="14"/>
      <c r="V21" s="14"/>
      <c r="W21" s="14"/>
    </row>
    <row r="22" spans="1:23" ht="11.45" customHeight="1" x14ac:dyDescent="0.2">
      <c r="A22" s="15"/>
      <c r="B22" s="30" t="s">
        <v>39</v>
      </c>
      <c r="C22" s="17">
        <v>21318.277880309</v>
      </c>
      <c r="D22" s="17">
        <v>764.88030798444004</v>
      </c>
      <c r="E22" s="17">
        <v>764.17198996729007</v>
      </c>
      <c r="F22" s="17">
        <v>759.84026955291006</v>
      </c>
      <c r="G22" s="18">
        <f t="shared" si="5"/>
        <v>20553.39757232456</v>
      </c>
      <c r="H22" s="15">
        <f t="shared" si="0"/>
        <v>3.5879085181216026</v>
      </c>
      <c r="I22" s="15">
        <f t="shared" si="1"/>
        <v>3.58458593258666</v>
      </c>
      <c r="J22" s="15">
        <f t="shared" si="2"/>
        <v>3.5642666533338971</v>
      </c>
      <c r="K22" s="15">
        <f t="shared" si="6"/>
        <v>99.907394920518158</v>
      </c>
      <c r="L22" s="15">
        <f t="shared" si="6"/>
        <v>99.433148496509872</v>
      </c>
      <c r="S22" s="14"/>
      <c r="T22" s="14"/>
      <c r="U22" s="14"/>
      <c r="V22" s="14"/>
      <c r="W22" s="14"/>
    </row>
    <row r="23" spans="1:23" ht="11.45" customHeight="1" x14ac:dyDescent="0.2">
      <c r="A23" s="15"/>
      <c r="B23" s="30" t="s">
        <v>40</v>
      </c>
      <c r="C23" s="17">
        <v>22738.863815227</v>
      </c>
      <c r="D23" s="17">
        <v>3464.2391827894598</v>
      </c>
      <c r="E23" s="17">
        <v>3464.2391814224598</v>
      </c>
      <c r="F23" s="17">
        <v>2677.4858440835296</v>
      </c>
      <c r="G23" s="18">
        <f t="shared" si="5"/>
        <v>19274.624632437539</v>
      </c>
      <c r="H23" s="15">
        <f t="shared" si="0"/>
        <v>15.234882494303188</v>
      </c>
      <c r="I23" s="15">
        <f t="shared" si="1"/>
        <v>15.234882488291451</v>
      </c>
      <c r="J23" s="15">
        <f t="shared" si="2"/>
        <v>11.77493240577201</v>
      </c>
      <c r="K23" s="15">
        <f t="shared" si="6"/>
        <v>99.999999960539682</v>
      </c>
      <c r="L23" s="15">
        <f t="shared" si="6"/>
        <v>77.289289332040894</v>
      </c>
      <c r="S23" s="14"/>
      <c r="T23" s="14"/>
      <c r="U23" s="14"/>
      <c r="V23" s="14"/>
      <c r="W23" s="14"/>
    </row>
    <row r="24" spans="1:23" ht="11.45" customHeight="1" x14ac:dyDescent="0.2">
      <c r="A24" s="15"/>
      <c r="B24" s="30" t="s">
        <v>41</v>
      </c>
      <c r="C24" s="17">
        <v>286.23618477299999</v>
      </c>
      <c r="D24" s="17">
        <v>8.4371142599999995</v>
      </c>
      <c r="E24" s="17">
        <v>0</v>
      </c>
      <c r="F24" s="17">
        <v>0</v>
      </c>
      <c r="G24" s="18">
        <f t="shared" si="5"/>
        <v>277.799070513</v>
      </c>
      <c r="H24" s="15">
        <f t="shared" si="0"/>
        <v>2.9476057566554923</v>
      </c>
      <c r="I24" s="15">
        <f t="shared" si="1"/>
        <v>0</v>
      </c>
      <c r="J24" s="15">
        <f t="shared" si="2"/>
        <v>0</v>
      </c>
      <c r="K24" s="15">
        <f t="shared" si="6"/>
        <v>0</v>
      </c>
      <c r="L24" s="15">
        <f t="shared" si="6"/>
        <v>0</v>
      </c>
      <c r="S24" s="14"/>
      <c r="T24" s="14"/>
      <c r="U24" s="14"/>
      <c r="V24" s="14"/>
      <c r="W24" s="14"/>
    </row>
    <row r="25" spans="1:23" ht="11.45" customHeight="1" x14ac:dyDescent="0.2">
      <c r="A25" s="15"/>
      <c r="B25" s="30" t="s">
        <v>43</v>
      </c>
      <c r="C25" s="31">
        <v>834.3623</v>
      </c>
      <c r="D25" s="31">
        <v>0.19663702699999999</v>
      </c>
      <c r="E25" s="31">
        <v>0.19663702699999999</v>
      </c>
      <c r="F25" s="31">
        <v>0.19556694399999999</v>
      </c>
      <c r="G25" s="32">
        <f t="shared" si="5"/>
        <v>834.16566297300005</v>
      </c>
      <c r="H25" s="15">
        <f t="shared" si="0"/>
        <v>2.3567343227276685E-2</v>
      </c>
      <c r="I25" s="15">
        <f t="shared" si="1"/>
        <v>2.3567343227276685E-2</v>
      </c>
      <c r="J25" s="15">
        <f t="shared" si="2"/>
        <v>2.343909162722237E-2</v>
      </c>
      <c r="K25" s="15">
        <f t="shared" si="6"/>
        <v>100</v>
      </c>
      <c r="L25" s="15">
        <f t="shared" si="6"/>
        <v>99.455807984729134</v>
      </c>
      <c r="S25" s="14"/>
      <c r="T25" s="14"/>
      <c r="U25" s="14"/>
      <c r="V25" s="14"/>
      <c r="W25" s="14"/>
    </row>
    <row r="26" spans="1:23" ht="11.45" customHeight="1" x14ac:dyDescent="0.2">
      <c r="A26" s="10" t="s">
        <v>44</v>
      </c>
      <c r="B26" s="10" t="s">
        <v>45</v>
      </c>
      <c r="C26" s="33">
        <v>58547.545945983999</v>
      </c>
      <c r="D26" s="33">
        <v>28472.136899573503</v>
      </c>
      <c r="E26" s="33">
        <v>6016.3916452902586</v>
      </c>
      <c r="F26" s="33">
        <v>5958.8701799680593</v>
      </c>
      <c r="G26" s="34">
        <f>(+C26-D26)</f>
        <v>30075.409046410496</v>
      </c>
      <c r="H26" s="10">
        <f>IFERROR(IF(D26&gt;0,+D26/C26*100,0),0)</f>
        <v>48.630794749009489</v>
      </c>
      <c r="I26" s="10">
        <f>IFERROR(IF(E26&gt;0,+E26/C26*100,0),0)</f>
        <v>10.276078267808158</v>
      </c>
      <c r="J26" s="10">
        <f>IFERROR(IF(F26&gt;0,+F26/C26*100,0),0)</f>
        <v>10.177830827385517</v>
      </c>
      <c r="K26" s="10">
        <f t="shared" si="6"/>
        <v>21.130804710974751</v>
      </c>
      <c r="L26" s="10">
        <f t="shared" si="6"/>
        <v>99.043920862977259</v>
      </c>
      <c r="S26" s="14"/>
      <c r="T26" s="14"/>
      <c r="U26" s="14"/>
      <c r="V26" s="14"/>
      <c r="W26" s="14"/>
    </row>
    <row r="27" spans="1:23" ht="11.45" customHeight="1" x14ac:dyDescent="0.2">
      <c r="A27" s="35" t="s">
        <v>46</v>
      </c>
      <c r="B27" s="35" t="s">
        <v>47</v>
      </c>
      <c r="C27" s="36">
        <f>+C8+C16+C26</f>
        <v>332797.04864442901</v>
      </c>
      <c r="D27" s="37">
        <f>+D8+D16+D26</f>
        <v>107068.36446286607</v>
      </c>
      <c r="E27" s="36">
        <f>+E8+E16+E26</f>
        <v>59909.07373512342</v>
      </c>
      <c r="F27" s="38">
        <f>+F8+F16+F26</f>
        <v>57172.221912397959</v>
      </c>
      <c r="G27" s="39">
        <f>+G8+G16+G26</f>
        <v>225728.68418156292</v>
      </c>
      <c r="H27" s="35">
        <f>IFERROR(IF(D27&gt;0,+D27/C27*100,0),0)</f>
        <v>32.172269826004772</v>
      </c>
      <c r="I27" s="35">
        <f>IFERROR(IF(E27&gt;0,+E27/C27*100,0),0)</f>
        <v>18.001684203375309</v>
      </c>
      <c r="J27" s="35">
        <f>IFERROR(IF(F27&gt;0,+F27/C27*100,0),0)</f>
        <v>17.179305569347939</v>
      </c>
      <c r="K27" s="35">
        <f t="shared" si="6"/>
        <v>55.954038371344836</v>
      </c>
      <c r="L27" s="35">
        <f t="shared" si="6"/>
        <v>95.431657256418404</v>
      </c>
      <c r="S27" s="14"/>
      <c r="T27" s="14"/>
      <c r="U27" s="14"/>
      <c r="V27" s="14"/>
      <c r="W27" s="14"/>
    </row>
    <row r="28" spans="1:23" ht="11.45" customHeight="1" x14ac:dyDescent="0.2">
      <c r="A28" s="40" t="s">
        <v>48</v>
      </c>
      <c r="B28" s="40" t="s">
        <v>49</v>
      </c>
      <c r="C28" s="41">
        <f>+C27-C16</f>
        <v>262277.333231917</v>
      </c>
      <c r="D28" s="42">
        <f>+D27-D16</f>
        <v>92965.938868845755</v>
      </c>
      <c r="E28" s="41">
        <f>+E27-E16</f>
        <v>46465.335787297081</v>
      </c>
      <c r="F28" s="43">
        <f>+F27-F16</f>
        <v>45753.77791493015</v>
      </c>
      <c r="G28" s="44">
        <f>+G27-G16</f>
        <v>169311.39436307125</v>
      </c>
      <c r="H28" s="40">
        <f>IFERROR(IF(D28&gt;0,+D28/C28*100,0),0)</f>
        <v>35.445662697295013</v>
      </c>
      <c r="I28" s="40">
        <f>IFERROR(IF(E28&gt;0,+E28/C28*100,0),0)</f>
        <v>17.716108065736055</v>
      </c>
      <c r="J28" s="40">
        <f>IFERROR(IF(F28&gt;0,+F28/C28*100,0),0)</f>
        <v>17.44480826883834</v>
      </c>
      <c r="K28" s="40">
        <f t="shared" si="6"/>
        <v>49.981032142158348</v>
      </c>
      <c r="L28" s="40">
        <f t="shared" si="6"/>
        <v>98.468626428044743</v>
      </c>
    </row>
    <row r="29" spans="1:23" ht="11.45" customHeight="1" x14ac:dyDescent="0.2">
      <c r="A29" s="45" t="s">
        <v>50</v>
      </c>
      <c r="B29" s="46"/>
      <c r="C29" s="46"/>
      <c r="D29" s="46"/>
      <c r="E29" s="46"/>
      <c r="F29" s="46"/>
      <c r="G29" s="46"/>
      <c r="H29" s="46"/>
      <c r="I29" s="46"/>
      <c r="J29" s="47"/>
      <c r="K29" s="47"/>
      <c r="L29" s="47"/>
    </row>
    <row r="30" spans="1:23" ht="11.4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7"/>
      <c r="K30" s="49"/>
      <c r="L30" s="47"/>
    </row>
    <row r="31" spans="1:23" ht="11.45" customHeight="1" x14ac:dyDescent="0.2">
      <c r="C31" s="50"/>
      <c r="D31" s="50"/>
      <c r="E31" s="50"/>
      <c r="F31" s="50"/>
    </row>
    <row r="32" spans="1:23" ht="11.45" hidden="1" customHeight="1" x14ac:dyDescent="0.2">
      <c r="C32" s="51">
        <v>3.2741809263825417E-11</v>
      </c>
      <c r="D32" s="51">
        <v>1.4551915228366852E-11</v>
      </c>
      <c r="E32" s="51">
        <v>1.2732925824820995E-11</v>
      </c>
      <c r="F32" s="51">
        <v>1.7280399333685637E-11</v>
      </c>
      <c r="G32" s="51">
        <v>0</v>
      </c>
    </row>
    <row r="33" spans="4:7" ht="11.45" hidden="1" customHeight="1" x14ac:dyDescent="0.2">
      <c r="D33" s="52"/>
      <c r="E33" s="52"/>
      <c r="F33" s="52"/>
      <c r="G33" s="52"/>
    </row>
  </sheetData>
  <mergeCells count="11">
    <mergeCell ref="H5:L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2021-04-23T22:41:53Z</dcterms:created>
  <dcterms:modified xsi:type="dcterms:W3CDTF">2021-04-23T22:47:16Z</dcterms:modified>
</cp:coreProperties>
</file>