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Trabajo en Casa SRS\Informes Ejecucion Presupuestal\SGR\2023\12 Diciembre\"/>
    </mc:Choice>
  </mc:AlternateContent>
  <bookViews>
    <workbookView xWindow="32760" yWindow="32760" windowWidth="19320" windowHeight="8325" activeTab="1"/>
  </bookViews>
  <sheets>
    <sheet name="Apropiación" sheetId="13" r:id="rId1"/>
    <sheet name="Informe de Ejecución" sheetId="2" r:id="rId2"/>
    <sheet name="Convenciones" sheetId="10" r:id="rId3"/>
  </sheets>
  <definedNames>
    <definedName name="_xlnm._FilterDatabase" localSheetId="1" hidden="1">'Informe de Ejecución'!$A$6:$L$67</definedName>
  </definedNames>
  <calcPr calcId="162913"/>
</workbook>
</file>

<file path=xl/calcChain.xml><?xml version="1.0" encoding="utf-8"?>
<calcChain xmlns="http://schemas.openxmlformats.org/spreadsheetml/2006/main">
  <c r="L65" i="2" l="1"/>
  <c r="M52" i="2"/>
  <c r="L38" i="2"/>
  <c r="J65" i="2"/>
  <c r="K61" i="2"/>
  <c r="J38" i="2"/>
  <c r="K19" i="2"/>
  <c r="I15" i="2"/>
  <c r="G54" i="2"/>
  <c r="G42" i="2"/>
  <c r="G25" i="2"/>
  <c r="I61" i="2"/>
  <c r="M58" i="2"/>
  <c r="M57" i="2"/>
  <c r="K53" i="2"/>
  <c r="G51" i="2"/>
  <c r="I49" i="2"/>
  <c r="G43" i="2"/>
  <c r="E38" i="2"/>
  <c r="G30" i="2"/>
  <c r="M25" i="2"/>
  <c r="E21" i="2"/>
  <c r="I20" i="2"/>
  <c r="G16" i="2"/>
  <c r="G24" i="2"/>
  <c r="G55" i="2"/>
  <c r="I55" i="2"/>
  <c r="M16" i="2"/>
  <c r="M26" i="2"/>
  <c r="M50" i="2"/>
  <c r="K55" i="2"/>
  <c r="I16" i="2"/>
  <c r="G12" i="13"/>
  <c r="G10" i="13"/>
  <c r="G14" i="13"/>
  <c r="M68" i="2"/>
  <c r="K68" i="2"/>
  <c r="I68" i="2"/>
  <c r="E68" i="2"/>
  <c r="G68" i="2"/>
  <c r="A4" i="13"/>
  <c r="I54" i="2"/>
  <c r="I42" i="2"/>
  <c r="I43" i="2"/>
  <c r="K26" i="2"/>
  <c r="I53" i="2"/>
  <c r="G61" i="2"/>
  <c r="I52" i="2"/>
  <c r="K50" i="2"/>
  <c r="K52" i="2"/>
  <c r="M27" i="2"/>
  <c r="I29" i="2"/>
  <c r="I26" i="2"/>
  <c r="G26" i="2"/>
  <c r="M18" i="2"/>
  <c r="K15" i="2"/>
  <c r="G13" i="2" l="1"/>
  <c r="F41" i="2"/>
  <c r="K20" i="2"/>
  <c r="M24" i="2"/>
  <c r="G14" i="2"/>
  <c r="G27" i="2"/>
  <c r="I30" i="2"/>
  <c r="K51" i="2"/>
  <c r="M42" i="2"/>
  <c r="M54" i="2"/>
  <c r="G15" i="2"/>
  <c r="G28" i="2"/>
  <c r="I18" i="2"/>
  <c r="H32" i="2"/>
  <c r="H31" i="2" s="1"/>
  <c r="M13" i="2"/>
  <c r="M43" i="2"/>
  <c r="M55" i="2"/>
  <c r="I19" i="2"/>
  <c r="K24" i="2"/>
  <c r="E41" i="2"/>
  <c r="E37" i="2" s="1"/>
  <c r="I51" i="2"/>
  <c r="K25" i="2"/>
  <c r="J41" i="2"/>
  <c r="K41" i="2" s="1"/>
  <c r="K54" i="2"/>
  <c r="M28" i="2"/>
  <c r="F32" i="2"/>
  <c r="H21" i="2"/>
  <c r="I21" i="2" s="1"/>
  <c r="K13" i="2"/>
  <c r="M29" i="2"/>
  <c r="M20" i="2"/>
  <c r="G19" i="2"/>
  <c r="H38" i="2"/>
  <c r="I38" i="2" s="1"/>
  <c r="K14" i="2"/>
  <c r="K27" i="2"/>
  <c r="M17" i="2"/>
  <c r="M30" i="2"/>
  <c r="F65" i="2"/>
  <c r="F64" i="2" s="1"/>
  <c r="I24" i="2"/>
  <c r="K28" i="2"/>
  <c r="I25" i="2"/>
  <c r="K16" i="2"/>
  <c r="K29" i="2"/>
  <c r="M19" i="2"/>
  <c r="F21" i="2"/>
  <c r="G21" i="2" s="1"/>
  <c r="F38" i="2"/>
  <c r="G38" i="2" s="1"/>
  <c r="G52" i="2"/>
  <c r="I13" i="2"/>
  <c r="H41" i="2"/>
  <c r="I41" i="2" s="1"/>
  <c r="K30" i="2"/>
  <c r="I14" i="2"/>
  <c r="I27" i="2"/>
  <c r="J32" i="2"/>
  <c r="L21" i="2"/>
  <c r="M21" i="2" s="1"/>
  <c r="M51" i="2"/>
  <c r="M40" i="2"/>
  <c r="M36" i="2"/>
  <c r="M14" i="2"/>
  <c r="M15" i="2"/>
  <c r="K66" i="2"/>
  <c r="K42" i="2"/>
  <c r="K48" i="2"/>
  <c r="K60" i="2"/>
  <c r="K23" i="2"/>
  <c r="I45" i="2"/>
  <c r="I59" i="2"/>
  <c r="I34" i="2"/>
  <c r="I33" i="2"/>
  <c r="G67" i="2"/>
  <c r="G47" i="2"/>
  <c r="G56" i="2"/>
  <c r="G46" i="2"/>
  <c r="G50" i="2"/>
  <c r="G35" i="2"/>
  <c r="G29" i="2"/>
  <c r="G17" i="2"/>
  <c r="F11" i="2"/>
  <c r="F10" i="2" s="1"/>
  <c r="K67" i="2"/>
  <c r="I67" i="2"/>
  <c r="M67" i="2"/>
  <c r="E65" i="2"/>
  <c r="E64" i="2" s="1"/>
  <c r="E63" i="2" s="1"/>
  <c r="E62" i="2" s="1"/>
  <c r="G66" i="2"/>
  <c r="I66" i="2"/>
  <c r="K46" i="2"/>
  <c r="M45" i="2"/>
  <c r="G58" i="2"/>
  <c r="K58" i="2"/>
  <c r="K57" i="2"/>
  <c r="I46" i="2"/>
  <c r="I48" i="2"/>
  <c r="K47" i="2"/>
  <c r="K44" i="2"/>
  <c r="M59" i="2"/>
  <c r="G57" i="2"/>
  <c r="G60" i="2"/>
  <c r="I58" i="2"/>
  <c r="K59" i="2"/>
  <c r="G59" i="2"/>
  <c r="K49" i="2"/>
  <c r="M53" i="2"/>
  <c r="I47" i="2"/>
  <c r="I50" i="2"/>
  <c r="G45" i="2"/>
  <c r="M60" i="2"/>
  <c r="G53" i="2"/>
  <c r="I57" i="2"/>
  <c r="I44" i="2"/>
  <c r="M48" i="2"/>
  <c r="K56" i="2"/>
  <c r="I60" i="2"/>
  <c r="M44" i="2"/>
  <c r="M46" i="2"/>
  <c r="G48" i="2"/>
  <c r="M47" i="2"/>
  <c r="G49" i="2"/>
  <c r="M61" i="2"/>
  <c r="M56" i="2"/>
  <c r="G44" i="2"/>
  <c r="M49" i="2"/>
  <c r="I56" i="2"/>
  <c r="G40" i="2"/>
  <c r="I40" i="2"/>
  <c r="K40" i="2"/>
  <c r="K34" i="2"/>
  <c r="M35" i="2"/>
  <c r="G34" i="2"/>
  <c r="G33" i="2"/>
  <c r="K35" i="2"/>
  <c r="K36" i="2"/>
  <c r="I35" i="2"/>
  <c r="E32" i="2"/>
  <c r="E31" i="2" s="1"/>
  <c r="G36" i="2"/>
  <c r="I36" i="2"/>
  <c r="K33" i="2"/>
  <c r="M33" i="2"/>
  <c r="M34" i="2"/>
  <c r="G22" i="2"/>
  <c r="I22" i="2"/>
  <c r="K22" i="2"/>
  <c r="I23" i="2"/>
  <c r="G23" i="2"/>
  <c r="M23" i="2"/>
  <c r="I17" i="2"/>
  <c r="G20" i="2"/>
  <c r="K17" i="2"/>
  <c r="E11" i="2"/>
  <c r="E10" i="2" s="1"/>
  <c r="G12" i="2"/>
  <c r="I12" i="2" s="1"/>
  <c r="J64" i="2"/>
  <c r="K38" i="2"/>
  <c r="M38" i="2"/>
  <c r="L64" i="2"/>
  <c r="J31" i="2"/>
  <c r="I28" i="2"/>
  <c r="K18" i="2"/>
  <c r="K43" i="2"/>
  <c r="M22" i="2"/>
  <c r="J21" i="2"/>
  <c r="K21" i="2" s="1"/>
  <c r="H65" i="2"/>
  <c r="L32" i="2"/>
  <c r="M66" i="2"/>
  <c r="G18" i="2"/>
  <c r="K45" i="2"/>
  <c r="L41" i="2"/>
  <c r="F37" i="2" l="1"/>
  <c r="G37" i="2" s="1"/>
  <c r="G32" i="2"/>
  <c r="J11" i="2"/>
  <c r="J10" i="2" s="1"/>
  <c r="J9" i="2" s="1"/>
  <c r="K12" i="2"/>
  <c r="H11" i="2"/>
  <c r="H10" i="2" s="1"/>
  <c r="H9" i="2" s="1"/>
  <c r="J37" i="2"/>
  <c r="K37" i="2" s="1"/>
  <c r="H37" i="2"/>
  <c r="I37" i="2" s="1"/>
  <c r="G41" i="2"/>
  <c r="K32" i="2"/>
  <c r="I31" i="2"/>
  <c r="E9" i="2"/>
  <c r="E8" i="2" s="1"/>
  <c r="E70" i="2" s="1"/>
  <c r="F31" i="2"/>
  <c r="F9" i="2" s="1"/>
  <c r="G65" i="2"/>
  <c r="M65" i="2"/>
  <c r="K65" i="2"/>
  <c r="I32" i="2"/>
  <c r="K31" i="2"/>
  <c r="G11" i="2"/>
  <c r="G10" i="2"/>
  <c r="K11" i="2"/>
  <c r="I11" i="2"/>
  <c r="I65" i="2"/>
  <c r="H64" i="2"/>
  <c r="J63" i="2"/>
  <c r="K64" i="2"/>
  <c r="G64" i="2"/>
  <c r="F63" i="2"/>
  <c r="M32" i="2"/>
  <c r="L31" i="2"/>
  <c r="M31" i="2" s="1"/>
  <c r="L63" i="2"/>
  <c r="M64" i="2"/>
  <c r="L37" i="2"/>
  <c r="M37" i="2" s="1"/>
  <c r="M41" i="2"/>
  <c r="I10" i="2" l="1"/>
  <c r="G31" i="2"/>
  <c r="K10" i="2"/>
  <c r="L11" i="2"/>
  <c r="M12" i="2"/>
  <c r="K63" i="2"/>
  <c r="J62" i="2"/>
  <c r="K62" i="2" s="1"/>
  <c r="J8" i="2"/>
  <c r="K9" i="2"/>
  <c r="F62" i="2"/>
  <c r="G62" i="2" s="1"/>
  <c r="G63" i="2"/>
  <c r="L62" i="2"/>
  <c r="M62" i="2" s="1"/>
  <c r="M63" i="2"/>
  <c r="H8" i="2"/>
  <c r="I9" i="2"/>
  <c r="I64" i="2"/>
  <c r="H63" i="2"/>
  <c r="G9" i="2"/>
  <c r="F8" i="2"/>
  <c r="L10" i="2" l="1"/>
  <c r="M11" i="2"/>
  <c r="F70" i="2"/>
  <c r="G70" i="2" s="1"/>
  <c r="G8" i="2"/>
  <c r="K8" i="2"/>
  <c r="J70" i="2"/>
  <c r="K70" i="2" s="1"/>
  <c r="I63" i="2"/>
  <c r="H62" i="2"/>
  <c r="I62" i="2" s="1"/>
  <c r="I8" i="2"/>
  <c r="H70" i="2"/>
  <c r="I70" i="2" s="1"/>
  <c r="M10" i="2" l="1"/>
  <c r="L9" i="2"/>
  <c r="M9" i="2" l="1"/>
  <c r="L8" i="2"/>
  <c r="M8" i="2" l="1"/>
  <c r="L70" i="2"/>
  <c r="M70" i="2" s="1"/>
</calcChain>
</file>

<file path=xl/sharedStrings.xml><?xml version="1.0" encoding="utf-8"?>
<sst xmlns="http://schemas.openxmlformats.org/spreadsheetml/2006/main" count="262" uniqueCount="194">
  <si>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</si>
  <si>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</si>
  <si>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</si>
  <si>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</si>
  <si>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</si>
  <si>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</si>
  <si>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</si>
  <si>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</si>
  <si>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</si>
  <si>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</si>
  <si>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</si>
  <si>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</si>
  <si>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</si>
  <si>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</si>
  <si>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</si>
  <si>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</si>
  <si>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</si>
  <si>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</si>
  <si>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</si>
  <si>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</si>
  <si>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</si>
  <si>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</si>
  <si>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</si>
  <si>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</si>
  <si>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</si>
  <si>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</si>
  <si>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</si>
  <si>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</si>
  <si>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</si>
  <si>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</si>
  <si>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</si>
  <si>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</si>
  <si>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</si>
  <si>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</si>
  <si>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</si>
  <si>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</si>
  <si>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</si>
  <si>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</si>
  <si>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</si>
  <si>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</si>
  <si>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</si>
  <si>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</si>
  <si>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</si>
  <si>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</si>
  <si>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</si>
  <si>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</si>
  <si>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</si>
  <si>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</si>
  <si>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</si>
  <si>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</si>
  <si>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</si>
  <si>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</si>
  <si>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</si>
  <si>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</si>
  <si>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</si>
  <si>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</si>
  <si>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</si>
  <si>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</si>
  <si>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</si>
  <si>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</si>
  <si>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</si>
  <si>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</si>
  <si>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</si>
  <si>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</si>
  <si>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</si>
  <si>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</si>
  <si>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</si>
  <si>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</si>
  <si>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</si>
  <si>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</si>
  <si>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</si>
  <si>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</si>
  <si>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</si>
  <si>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</si>
  <si>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</si>
  <si>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</si>
  <si>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</si>
  <si>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</si>
  <si>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</si>
  <si>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</si>
  <si>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</si>
  <si>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</si>
  <si>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</si>
  <si>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</si>
  <si>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</si>
  <si>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</si>
  <si>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</si>
  <si>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</si>
  <si>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</si>
  <si>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</si>
  <si>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</si>
  <si>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</si>
  <si>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</si>
  <si>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</si>
  <si>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</si>
  <si>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</si>
  <si>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</si>
  <si>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</si>
  <si>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</si>
  <si>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</si>
  <si>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</si>
  <si>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</si>
  <si>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</si>
  <si>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</si>
  <si>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</si>
  <si>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</si>
  <si>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</si>
  <si>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</si>
  <si>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</si>
  <si>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</si>
  <si>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</si>
  <si>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</si>
  <si>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</si>
  <si>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</si>
  <si>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</si>
  <si>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</si>
  <si>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</si>
  <si>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</si>
  <si>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</si>
  <si>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</si>
  <si>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</si>
  <si>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</si>
  <si>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</si>
  <si>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A-02-02-02-006-009-01</t>
  </si>
  <si>
    <t>SERVICIOS DE DISTRIBUCIÓN DE ELECTRICIDAD, Y SERVICIOS DE DISTRIBUCIÓN DE GAS (POR CUENTA PROPIA)</t>
  </si>
  <si>
    <t>A-02-02-02-007-001-01-1</t>
  </si>
  <si>
    <t>SERVICIOS FINANCIEROS, EXCEPTO DE LA BANCA DE INVERSIÓN, SERVICIOS DE SEGUROS Y SERVICIOS DE PENSIONES</t>
  </si>
  <si>
    <t>A-02-02-02-007-001-01-2</t>
  </si>
  <si>
    <t>SERVICIOS DE DEPÓSITO</t>
  </si>
  <si>
    <t>SERVICIOS JURÍDICOS</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</si>
  <si>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</si>
  <si>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</si>
  <si>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</si>
  <si>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</si>
  <si>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</si>
  <si>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</si>
  <si>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</si>
  <si>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TELEFONÍA Y OTRAS TELECOMUNICACIONES</t>
  </si>
  <si>
    <t>SERVICIOS DE INVESTIGACIÓN Y SEGURIDAD</t>
  </si>
  <si>
    <t>SERVICIOS DE LIMPIEZA</t>
  </si>
  <si>
    <t>A-02-02-02-008-005-09-3</t>
  </si>
  <si>
    <t>A-02-02-02-008-005-09-6</t>
  </si>
  <si>
    <t>SERVICIOS DE ORGANIZACIÓN Y ASISTENCIA DE CONVENCIONES Y FERIAS</t>
  </si>
  <si>
    <t>SERVICIOS DE ALCANTARILLADO, SERVICIOS DE LIMPIEZA, TRATAMIENTO DE AGUAS RESIDUALES Y TANQUES SÉPTICOS</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</si>
  <si>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</si>
  <si>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</si>
  <si>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</si>
  <si>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</si>
  <si>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</si>
  <si>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</si>
  <si>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</si>
  <si>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</si>
  <si>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</si>
  <si>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</si>
  <si>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</si>
  <si>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</si>
  <si>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</si>
  <si>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</si>
  <si>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3. TOTAL APROPIACIÓN FUNCIONAMIENTO SGR - MHCP [ (1 + 2) ]</t>
  </si>
  <si>
    <t xml:space="preserve">Resolución 0130 del 20 de enero de 2021 </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</si>
  <si>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</si>
  <si>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</si>
  <si>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</si>
  <si>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</si>
  <si>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</si>
  <si>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</si>
  <si>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</si>
  <si>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A-02-02-02-009-004-01</t>
  </si>
  <si>
    <t>A-02-02-02-008-004-01</t>
  </si>
  <si>
    <t>A-02-02-02-008-005-02</t>
  </si>
  <si>
    <t>A-02-02-02-008-005-03</t>
  </si>
  <si>
    <t>A-02-02-02-008-002-01</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</si>
  <si>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</si>
  <si>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</si>
  <si>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</si>
  <si>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</si>
  <si>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</si>
  <si>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</si>
  <si>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</si>
  <si>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</si>
  <si>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VIGENCIA 2023 - 2024</t>
  </si>
  <si>
    <t>INCORPORACIÓN DE RECURSOS BIENIO 2023 - 2024</t>
  </si>
  <si>
    <t>1. Disponibilidad Inicial Bienio 2023 - 2024</t>
  </si>
  <si>
    <t xml:space="preserve">Por la cual se incorpora la disponibilidad inicial del presupuesto para el bienio 2023 - 2024 para el ejercicio de las funciones del MHCP en el marco del SGR. </t>
  </si>
  <si>
    <t>2. Asignación Bienio 2023 - 2024</t>
  </si>
  <si>
    <t>A</t>
  </si>
  <si>
    <t>CAPITULO INDEPENDIENTE SGR</t>
  </si>
  <si>
    <t>2.1.</t>
  </si>
  <si>
    <t>Resolución 1381 del 08 de junio de 2023</t>
  </si>
  <si>
    <t>Por la cual se incorporan los recursos para el funcionamiento de los órganos del Sistema General de Regalías para el bienio 2023 — 2024 asignados al Ministerio de Hacienda y Crédito Público.</t>
  </si>
  <si>
    <t>RECURSOS INCORPORADOS - BLOQUEO COMISION RECTORA</t>
  </si>
  <si>
    <t>A-02-01-01-004-005-02</t>
  </si>
  <si>
    <t>MAQUINARIA DE INFORMÁTICA Y SUS PARTES PIEZAS Y ACCESORIOS</t>
  </si>
  <si>
    <t>PERÍODO: A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</si>
</sst>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8">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Fill="1" applyBorder="1" applyAlignment="1">
      <alignment vertical="center"/>
    </xf>
    <xf numFmtId="166" fontId="11" fillId="0" borderId="1" xfId="0" applyNumberFormat="1" applyFont="1" applyFill="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Fill="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Border="1" applyAlignment="1">
      <alignment horizontal="center" vertical="center"/>
    </xf>
    <xf numFmtId="166" fontId="0" fillId="0" borderId="1" xfId="0" applyNumberFormat="1" applyFont="1" applyFill="1" applyBorder="1" applyAlignment="1">
      <alignment vertical="center"/>
    </xf>
    <xf numFmtId="166" fontId="0" fillId="0" borderId="1" xfId="0" applyNumberFormat="1" applyFont="1" applyFill="1" applyBorder="1" applyAlignment="1">
      <alignment vertical="center" wrapText="1"/>
    </xf>
    <xf numFmtId="166" fontId="0" fillId="0" borderId="1" xfId="0" applyNumberFormat="1" applyFont="1" applyFill="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Font="1" applyFill="1" applyBorder="1" applyAlignment="1">
      <alignment horizontal="center" vertical="center"/>
    </xf>
    <xf numFmtId="167" fontId="0" fillId="0" borderId="1" xfId="0" applyNumberFormat="1" applyFont="1" applyFill="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2" fillId="0" borderId="0" xfId="0" applyFont="1" applyBorder="1"/>
    <xf numFmtId="0" fontId="13" fillId="0" borderId="4" xfId="5" applyNumberFormat="1" applyFont="1" applyFill="1" applyBorder="1" applyAlignment="1">
      <alignment vertical="center" wrapText="1"/>
    </xf>
    <xf numFmtId="0" fontId="13" fillId="0" borderId="5" xfId="5" applyNumberFormat="1" applyFont="1" applyFill="1" applyBorder="1" applyAlignment="1">
      <alignment vertical="center" wrapText="1"/>
    </xf>
    <xf numFmtId="0" fontId="13" fillId="0" borderId="6" xfId="5" applyNumberFormat="1" applyFont="1" applyFill="1" applyBorder="1" applyAlignment="1">
      <alignment vertical="center" wrapText="1"/>
    </xf>
    <xf numFmtId="0" fontId="13" fillId="0" borderId="0" xfId="5" applyNumberFormat="1" applyFont="1" applyFill="1" applyBorder="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NumberFormat="1"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9" fontId="10" fillId="2" borderId="1" xfId="6" applyFont="1" applyFill="1" applyBorder="1" applyAlignment="1">
      <alignment horizontal="center" vertical="center"/>
    </xf>
    <xf numFmtId="166" fontId="0" fillId="0" borderId="1" xfId="0" applyNumberFormat="1" applyBorder="1" applyAlignment="1">
      <alignment vertical="center"/>
    </xf>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167" fontId="11" fillId="0" borderId="1" xfId="0" applyNumberFormat="1" applyFont="1" applyBorder="1" applyAlignment="1">
      <alignment horizontal="center" vertical="center"/>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2" fillId="0" borderId="0" xfId="0" applyFont="1" applyBorder="1" applyAlignment="1">
      <alignment horizontal="center" vertical="center"/>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14" fillId="0" borderId="7" xfId="0" applyNumberFormat="1" applyFont="1" applyBorder="1" applyAlignment="1">
      <alignment horizontal="left" vertical="center"/>
    </xf>
    <xf numFmtId="0" fontId="12" fillId="0" borderId="7" xfId="0" applyNumberFormat="1" applyFont="1" applyBorder="1" applyAlignment="1">
      <alignment horizontal="left" vertical="center" wrapText="1"/>
    </xf>
    <xf numFmtId="0" fontId="12" fillId="0" borderId="4" xfId="0" applyNumberFormat="1" applyFont="1" applyBorder="1" applyAlignment="1">
      <alignment horizontal="left" vertical="center"/>
    </xf>
    <xf numFmtId="0" fontId="12" fillId="0" borderId="5" xfId="0" applyNumberFormat="1" applyFont="1" applyBorder="1" applyAlignment="1">
      <alignment horizontal="left" vertical="center"/>
    </xf>
    <xf numFmtId="0" fontId="12" fillId="0" borderId="14" xfId="0" applyNumberFormat="1" applyFont="1" applyBorder="1" applyAlignment="1">
      <alignment horizontal="left" vertical="center"/>
    </xf>
    <xf numFmtId="0" fontId="13" fillId="3" borderId="7" xfId="5" applyNumberFormat="1" applyFont="1" applyFill="1" applyBorder="1" applyAlignment="1">
      <alignment horizontal="center" vertical="center" wrapText="1"/>
    </xf>
    <xf numFmtId="0" fontId="12" fillId="0" borderId="7" xfId="0" applyNumberFormat="1" applyFont="1" applyBorder="1" applyAlignment="1">
      <alignment horizontal="left" vertical="top" wrapText="1"/>
    </xf>
    <xf numFmtId="0" fontId="13" fillId="3" borderId="7" xfId="5" applyNumberFormat="1" applyFont="1" applyFill="1" applyBorder="1" applyAlignment="1">
      <alignment horizontal="left" vertical="center" wrapText="1"/>
    </xf>
    <xf numFmtId="0" fontId="12" fillId="0" borderId="7" xfId="0" applyNumberFormat="1" applyFont="1" applyBorder="1" applyAlignment="1">
      <alignment vertical="center" wrapText="1"/>
    </xf>
    <xf numFmtId="0" fontId="13" fillId="3" borderId="15" xfId="5" applyNumberFormat="1" applyFont="1" applyFill="1" applyBorder="1" applyAlignment="1">
      <alignment horizontal="left" vertical="center" wrapText="1"/>
    </xf>
    <xf numFmtId="0" fontId="13" fillId="3" borderId="16" xfId="5" applyNumberFormat="1" applyFont="1" applyFill="1" applyBorder="1" applyAlignment="1">
      <alignment horizontal="left" vertical="center" wrapText="1"/>
    </xf>
    <xf numFmtId="0" fontId="12" fillId="0" borderId="17" xfId="0" applyNumberFormat="1" applyFont="1" applyBorder="1" applyAlignment="1">
      <alignment horizontal="left" vertical="center" wrapText="1"/>
    </xf>
    <xf numFmtId="0" fontId="12" fillId="0" borderId="18" xfId="0" applyNumberFormat="1" applyFont="1" applyBorder="1" applyAlignment="1">
      <alignment horizontal="left" vertical="center" wrapText="1"/>
    </xf>
    <xf numFmtId="0" fontId="12" fillId="0" borderId="19" xfId="0" applyNumberFormat="1" applyFont="1" applyBorder="1" applyAlignment="1">
      <alignment horizontal="left" vertical="center" wrapText="1"/>
    </xf>
    <xf numFmtId="0" fontId="12" fillId="0" borderId="20" xfId="0" applyNumberFormat="1" applyFont="1" applyBorder="1" applyAlignment="1">
      <alignment horizontal="left" vertical="center" wrapText="1"/>
    </xf>
    <xf numFmtId="0" fontId="12" fillId="0" borderId="21" xfId="0" applyNumberFormat="1" applyFont="1" applyBorder="1" applyAlignment="1">
      <alignment horizontal="left" vertical="center" wrapText="1"/>
    </xf>
    <xf numFmtId="0" fontId="12" fillId="0" borderId="22" xfId="0" applyNumberFormat="1" applyFont="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NumberFormat="1" applyFont="1" applyBorder="1" applyAlignment="1">
      <alignment vertical="center"/>
    </xf>
  </cellXfs>
  <cellStyles count="7">
    <cellStyle name="Millares" xfId="1" builtinId="3"/>
    <cellStyle name="Millares [0]" xfId="2" builtinId="6"/>
    <cellStyle name="Millares [0] 2" xfId="3"/>
    <cellStyle name="Millares 2" xfId="4"/>
    <cellStyle name="Normal" xfId="0" builtinId="0"/>
    <cellStyle name="Normal_janitzy vigen mes enero 2006" xfId="5"/>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63" t="s">
        <v>5</v>
      </c>
      <c r="B1" s="63"/>
      <c r="C1" s="63"/>
      <c r="D1" s="63"/>
      <c r="E1" s="63"/>
      <c r="F1" s="63"/>
      <c r="G1" s="63"/>
      <c r="H1" s="50"/>
      <c r="I1" s="50"/>
      <c r="J1" s="50"/>
      <c r="K1" s="50"/>
      <c r="L1" s="50"/>
      <c r="M1" s="50"/>
      <c r="N1" s="50"/>
      <c r="O1" s="50"/>
    </row>
    <row r="2" spans="1:15" ht="15.75" x14ac:dyDescent="0.25">
      <c r="A2" s="63" t="s">
        <v>58</v>
      </c>
      <c r="B2" s="63"/>
      <c r="C2" s="63"/>
      <c r="D2" s="63"/>
      <c r="E2" s="63"/>
      <c r="F2" s="63"/>
      <c r="G2" s="63"/>
      <c r="H2" s="50"/>
      <c r="I2" s="50"/>
      <c r="J2" s="50"/>
      <c r="K2" s="50"/>
      <c r="L2" s="50"/>
      <c r="M2" s="50"/>
      <c r="N2" s="50"/>
      <c r="O2" s="50"/>
    </row>
    <row r="3" spans="1:15" ht="15.75" x14ac:dyDescent="0.25">
      <c r="A3" s="63" t="s">
        <v>180</v>
      </c>
      <c r="B3" s="63"/>
      <c r="C3" s="63"/>
      <c r="D3" s="63"/>
      <c r="E3" s="63"/>
      <c r="F3" s="63"/>
      <c r="G3" s="63"/>
      <c r="H3" s="50"/>
      <c r="I3" s="50"/>
      <c r="J3" s="50"/>
      <c r="K3" s="50"/>
      <c r="L3" s="50"/>
      <c r="M3" s="50"/>
      <c r="N3" s="50"/>
      <c r="O3" s="50"/>
    </row>
    <row r="4" spans="1:15" ht="15.75" x14ac:dyDescent="0.25">
      <c r="A4" s="63" t="str">
        <f>+'Informe de Ejecución'!A4:L4</f>
        <v>PERÍODO: A DICIEMBRE DE 2023</v>
      </c>
      <c r="B4" s="63"/>
      <c r="C4" s="63"/>
      <c r="D4" s="63"/>
      <c r="E4" s="63"/>
      <c r="F4" s="63"/>
      <c r="G4" s="63"/>
      <c r="H4" s="50"/>
      <c r="I4" s="50"/>
      <c r="J4" s="50"/>
      <c r="K4" s="50"/>
      <c r="L4" s="50"/>
      <c r="M4" s="50"/>
      <c r="N4" s="50"/>
      <c r="O4" s="50"/>
    </row>
    <row r="5" spans="1:15" ht="15.75" x14ac:dyDescent="0.25">
      <c r="A5" s="49"/>
      <c r="B5" s="49"/>
      <c r="C5" s="49"/>
      <c r="D5" s="49"/>
      <c r="E5" s="49"/>
      <c r="F5" s="49"/>
      <c r="G5" s="49"/>
      <c r="H5" s="50"/>
      <c r="I5" s="50"/>
      <c r="J5" s="50"/>
      <c r="K5" s="50"/>
      <c r="L5" s="50"/>
      <c r="M5" s="50"/>
      <c r="N5" s="50"/>
      <c r="O5" s="50"/>
    </row>
    <row r="6" spans="1:15" x14ac:dyDescent="0.25">
      <c r="H6" s="19"/>
      <c r="K6" s="4"/>
      <c r="L6" s="4"/>
      <c r="M6" s="4"/>
      <c r="N6" s="4"/>
      <c r="O6" s="4"/>
    </row>
    <row r="8" spans="1:15" ht="29.25" customHeight="1" x14ac:dyDescent="0.25">
      <c r="B8" s="64" t="s">
        <v>181</v>
      </c>
      <c r="C8" s="65"/>
      <c r="D8" s="65"/>
      <c r="E8" s="65"/>
      <c r="F8" s="65"/>
      <c r="G8" s="65"/>
    </row>
    <row r="9" spans="1:15" ht="45" x14ac:dyDescent="0.25">
      <c r="B9" s="55" t="s">
        <v>29</v>
      </c>
      <c r="C9" s="66" t="s">
        <v>28</v>
      </c>
      <c r="D9" s="67"/>
      <c r="E9" s="55" t="s">
        <v>15</v>
      </c>
      <c r="F9" s="55" t="s">
        <v>16</v>
      </c>
      <c r="G9" s="55" t="s">
        <v>30</v>
      </c>
    </row>
    <row r="10" spans="1:15" ht="21" customHeight="1" x14ac:dyDescent="0.25">
      <c r="B10" s="62" t="s">
        <v>182</v>
      </c>
      <c r="C10" s="62"/>
      <c r="D10" s="62"/>
      <c r="E10" s="62"/>
      <c r="F10" s="62"/>
      <c r="G10" s="48">
        <f>G11</f>
        <v>6771100984.2700005</v>
      </c>
    </row>
    <row r="11" spans="1:15" ht="45" x14ac:dyDescent="0.25">
      <c r="B11" s="43">
        <v>1.1000000000000001</v>
      </c>
      <c r="C11" s="43" t="s">
        <v>159</v>
      </c>
      <c r="D11" s="44" t="s">
        <v>183</v>
      </c>
      <c r="E11" s="43">
        <v>1113010</v>
      </c>
      <c r="F11" s="45" t="s">
        <v>160</v>
      </c>
      <c r="G11" s="47">
        <v>6771100984.2700005</v>
      </c>
    </row>
    <row r="12" spans="1:15" ht="21" customHeight="1" x14ac:dyDescent="0.25">
      <c r="B12" s="62" t="s">
        <v>184</v>
      </c>
      <c r="C12" s="62"/>
      <c r="D12" s="62"/>
      <c r="E12" s="62"/>
      <c r="F12" s="62"/>
      <c r="G12" s="48">
        <f>G13</f>
        <v>21668143060</v>
      </c>
    </row>
    <row r="13" spans="1:15" ht="62.25" customHeight="1" x14ac:dyDescent="0.25">
      <c r="B13" s="43" t="s">
        <v>187</v>
      </c>
      <c r="C13" s="45" t="s">
        <v>188</v>
      </c>
      <c r="D13" s="44" t="s">
        <v>189</v>
      </c>
      <c r="E13" s="43">
        <v>1113010</v>
      </c>
      <c r="F13" s="45" t="s">
        <v>160</v>
      </c>
      <c r="G13" s="47">
        <v>21668143060</v>
      </c>
    </row>
    <row r="14" spans="1:15" ht="21" customHeight="1" x14ac:dyDescent="0.25">
      <c r="B14" s="62" t="s">
        <v>158</v>
      </c>
      <c r="C14" s="62"/>
      <c r="D14" s="62"/>
      <c r="E14" s="62"/>
      <c r="F14" s="62"/>
      <c r="G14" s="48">
        <f>G10+G12</f>
        <v>28439244044.27</v>
      </c>
    </row>
    <row r="18" spans="7:7" x14ac:dyDescent="0.25">
      <c r="G18" s="19"/>
    </row>
  </sheetData>
  <mergeCells count="9">
    <mergeCell ref="B10:F10"/>
    <mergeCell ref="B12:F12"/>
    <mergeCell ref="B14:F14"/>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7"/>
  <sheetViews>
    <sheetView showGridLines="0" tabSelected="1" zoomScale="85" zoomScaleNormal="85" workbookViewId="0">
      <pane ySplit="6" topLeftCell="A7" activePane="bottomLeft" state="frozen"/>
      <selection pane="bottomLeft" activeCell="L70" sqref="L70"/>
    </sheetView>
  </sheetViews>
  <sheetFormatPr baseColWidth="10" defaultRowHeight="15" x14ac:dyDescent="0.25"/>
  <cols>
    <col min="1" max="1" width="14.5703125" bestFit="1" customWidth="1"/>
    <col min="2" max="2" width="29.5703125" customWidth="1"/>
    <col min="3" max="3" width="63.42578125" customWidth="1"/>
    <col min="4" max="4" width="12.28515625" style="1" customWidth="1"/>
    <col min="5" max="5" width="26.5703125" customWidth="1"/>
    <col min="6" max="6" width="25.28515625" customWidth="1"/>
    <col min="7" max="7" width="11.140625" customWidth="1"/>
    <col min="8" max="8" width="25.85546875" customWidth="1"/>
    <col min="9" max="9" width="11" customWidth="1"/>
    <col min="10" max="10" width="25.28515625" bestFit="1"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75" t="s">
        <v>5</v>
      </c>
      <c r="B1" s="75"/>
      <c r="C1" s="75"/>
      <c r="D1" s="75"/>
      <c r="E1" s="75"/>
      <c r="F1" s="75"/>
      <c r="G1" s="75"/>
      <c r="H1" s="75"/>
      <c r="I1" s="75"/>
      <c r="J1" s="75"/>
      <c r="K1" s="75"/>
      <c r="L1" s="75"/>
      <c r="M1" s="21"/>
    </row>
    <row r="2" spans="1:14" ht="15.75" x14ac:dyDescent="0.25">
      <c r="A2" s="75" t="s">
        <v>6</v>
      </c>
      <c r="B2" s="75"/>
      <c r="C2" s="75"/>
      <c r="D2" s="75"/>
      <c r="E2" s="75"/>
      <c r="F2" s="75"/>
      <c r="G2" s="75"/>
      <c r="H2" s="75"/>
      <c r="I2" s="75"/>
      <c r="J2" s="75"/>
      <c r="K2" s="75"/>
      <c r="L2" s="75"/>
      <c r="M2" s="21"/>
    </row>
    <row r="3" spans="1:14" ht="15.75" x14ac:dyDescent="0.25">
      <c r="A3" s="75" t="s">
        <v>180</v>
      </c>
      <c r="B3" s="75"/>
      <c r="C3" s="75"/>
      <c r="D3" s="75"/>
      <c r="E3" s="75"/>
      <c r="F3" s="75"/>
      <c r="G3" s="75"/>
      <c r="H3" s="75"/>
      <c r="I3" s="75"/>
      <c r="J3" s="75"/>
      <c r="K3" s="75"/>
      <c r="L3" s="75"/>
      <c r="M3" s="21"/>
    </row>
    <row r="4" spans="1:14" ht="15.75" x14ac:dyDescent="0.25">
      <c r="A4" s="75" t="s">
        <v>193</v>
      </c>
      <c r="B4" s="75"/>
      <c r="C4" s="75"/>
      <c r="D4" s="75"/>
      <c r="E4" s="75"/>
      <c r="F4" s="75"/>
      <c r="G4" s="75"/>
      <c r="H4" s="75"/>
      <c r="I4" s="75"/>
      <c r="J4" s="75"/>
      <c r="K4" s="75"/>
      <c r="L4" s="75"/>
      <c r="M4" s="21"/>
    </row>
    <row r="5" spans="1:14" ht="30" customHeight="1" x14ac:dyDescent="0.25">
      <c r="A5" s="7" t="s">
        <v>7</v>
      </c>
      <c r="B5" s="7" t="s">
        <v>8</v>
      </c>
      <c r="C5" s="7" t="s">
        <v>9</v>
      </c>
      <c r="D5" s="7" t="s">
        <v>3</v>
      </c>
      <c r="E5" s="7" t="s">
        <v>10</v>
      </c>
      <c r="F5" s="68" t="s">
        <v>11</v>
      </c>
      <c r="G5" s="69"/>
      <c r="H5" s="68" t="s">
        <v>12</v>
      </c>
      <c r="I5" s="69"/>
      <c r="J5" s="68" t="s">
        <v>13</v>
      </c>
      <c r="K5" s="69"/>
      <c r="L5" s="70" t="s">
        <v>14</v>
      </c>
      <c r="M5" s="71"/>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16648075604.710001</v>
      </c>
      <c r="F8" s="3">
        <f t="shared" ref="F8:L8" si="0">+F9</f>
        <v>16648075604.710001</v>
      </c>
      <c r="G8" s="31">
        <f t="shared" ref="G8:G36" si="1">+F8/E8</f>
        <v>1</v>
      </c>
      <c r="H8" s="3">
        <f t="shared" si="0"/>
        <v>6110506717.5500011</v>
      </c>
      <c r="I8" s="31">
        <f t="shared" ref="I8:I36" si="2">+H8/E8</f>
        <v>0.36703982265801599</v>
      </c>
      <c r="J8" s="3">
        <f t="shared" si="0"/>
        <v>6097687132.750001</v>
      </c>
      <c r="K8" s="31">
        <f t="shared" ref="K8:K36" si="3">+J8/E8</f>
        <v>0.36626978862499099</v>
      </c>
      <c r="L8" s="3">
        <f t="shared" si="0"/>
        <v>6097687132.750001</v>
      </c>
      <c r="M8" s="31">
        <f t="shared" ref="M8:M36" si="4">+L8/E8</f>
        <v>0.36626978862499099</v>
      </c>
      <c r="N8" s="29"/>
    </row>
    <row r="9" spans="1:14" ht="21" customHeight="1" x14ac:dyDescent="0.25">
      <c r="A9" s="11" t="s">
        <v>2</v>
      </c>
      <c r="B9" s="11" t="s">
        <v>69</v>
      </c>
      <c r="C9" s="11" t="s">
        <v>70</v>
      </c>
      <c r="D9" s="12"/>
      <c r="E9" s="12">
        <f>+E10+E21+E31</f>
        <v>16648075604.710001</v>
      </c>
      <c r="F9" s="12">
        <f>+F10+F21+F31</f>
        <v>16648075604.710001</v>
      </c>
      <c r="G9" s="32">
        <f t="shared" si="1"/>
        <v>1</v>
      </c>
      <c r="H9" s="12">
        <f>+H10+H21+H31</f>
        <v>6110506717.5500011</v>
      </c>
      <c r="I9" s="32">
        <f t="shared" si="2"/>
        <v>0.36703982265801599</v>
      </c>
      <c r="J9" s="12">
        <f>+J10+J21+J31</f>
        <v>6097687132.750001</v>
      </c>
      <c r="K9" s="32">
        <f t="shared" si="3"/>
        <v>0.36626978862499099</v>
      </c>
      <c r="L9" s="12">
        <f>+L10+L21+L31</f>
        <v>6097687132.750001</v>
      </c>
      <c r="M9" s="32">
        <f t="shared" si="4"/>
        <v>0.36626978862499099</v>
      </c>
    </row>
    <row r="10" spans="1:14" ht="21" customHeight="1" x14ac:dyDescent="0.25">
      <c r="A10" s="11" t="s">
        <v>2</v>
      </c>
      <c r="B10" s="11" t="s">
        <v>72</v>
      </c>
      <c r="C10" s="11" t="s">
        <v>73</v>
      </c>
      <c r="D10" s="12"/>
      <c r="E10" s="12">
        <f>+E11</f>
        <v>10745900261.420002</v>
      </c>
      <c r="F10" s="12">
        <f>+F11</f>
        <v>10745900261.420002</v>
      </c>
      <c r="G10" s="32">
        <f t="shared" si="1"/>
        <v>1</v>
      </c>
      <c r="H10" s="12">
        <f>+H11</f>
        <v>4153260579.8700004</v>
      </c>
      <c r="I10" s="32">
        <f t="shared" si="2"/>
        <v>0.38649722022649535</v>
      </c>
      <c r="J10" s="12">
        <f>+J11</f>
        <v>4141274013.8700004</v>
      </c>
      <c r="K10" s="32">
        <f t="shared" si="3"/>
        <v>0.38538176542900071</v>
      </c>
      <c r="L10" s="12">
        <f>+L11</f>
        <v>4141274013.8700004</v>
      </c>
      <c r="M10" s="32">
        <f t="shared" si="4"/>
        <v>0.38538176542900071</v>
      </c>
    </row>
    <row r="11" spans="1:14" x14ac:dyDescent="0.25">
      <c r="A11" s="22" t="s">
        <v>2</v>
      </c>
      <c r="B11" s="22" t="s">
        <v>71</v>
      </c>
      <c r="C11" s="23" t="s">
        <v>74</v>
      </c>
      <c r="D11" s="24"/>
      <c r="E11" s="25">
        <f>SUM(E12:E20)</f>
        <v>10745900261.420002</v>
      </c>
      <c r="F11" s="25">
        <f>SUM(F12:F20)</f>
        <v>10745900261.420002</v>
      </c>
      <c r="G11" s="33">
        <f>+F11/E11</f>
        <v>1</v>
      </c>
      <c r="H11" s="25">
        <f>SUM(H12:H20)</f>
        <v>4153260579.8700004</v>
      </c>
      <c r="I11" s="33">
        <f t="shared" si="2"/>
        <v>0.38649722022649535</v>
      </c>
      <c r="J11" s="25">
        <f>SUM(J12:J20)</f>
        <v>4141274013.8700004</v>
      </c>
      <c r="K11" s="33">
        <f>+J11/E11</f>
        <v>0.38538176542900071</v>
      </c>
      <c r="L11" s="25">
        <f>SUM(L12:L20)</f>
        <v>4141274013.8700004</v>
      </c>
      <c r="M11" s="33">
        <f t="shared" si="4"/>
        <v>0.38538176542900071</v>
      </c>
    </row>
    <row r="12" spans="1:14" x14ac:dyDescent="0.25">
      <c r="A12" s="13" t="s">
        <v>17</v>
      </c>
      <c r="B12" s="13" t="s">
        <v>75</v>
      </c>
      <c r="C12" s="14" t="s">
        <v>76</v>
      </c>
      <c r="D12" s="16">
        <v>1113010</v>
      </c>
      <c r="E12" s="2">
        <v>6694009088.8900003</v>
      </c>
      <c r="F12" s="2">
        <v>6694009088.8900003</v>
      </c>
      <c r="G12" s="34">
        <f>+F12/E12</f>
        <v>1</v>
      </c>
      <c r="H12" s="2">
        <v>2608070842.6999998</v>
      </c>
      <c r="I12" s="34">
        <f t="shared" si="2"/>
        <v>0.38961268323172682</v>
      </c>
      <c r="J12" s="2">
        <v>2596295878.3699999</v>
      </c>
      <c r="K12" s="34">
        <f>+J12/E12</f>
        <v>0.38785365300430408</v>
      </c>
      <c r="L12" s="2">
        <v>2596295878.3699999</v>
      </c>
      <c r="M12" s="34">
        <f>+L12/E12</f>
        <v>0.38785365300430408</v>
      </c>
    </row>
    <row r="13" spans="1:14" x14ac:dyDescent="0.25">
      <c r="A13" s="13" t="s">
        <v>17</v>
      </c>
      <c r="B13" s="13" t="s">
        <v>77</v>
      </c>
      <c r="C13" s="14" t="s">
        <v>18</v>
      </c>
      <c r="D13" s="16">
        <v>1113010</v>
      </c>
      <c r="E13" s="2">
        <v>1797954383.3399999</v>
      </c>
      <c r="F13" s="2">
        <v>1797954383.3399999</v>
      </c>
      <c r="G13" s="34">
        <f t="shared" si="1"/>
        <v>1</v>
      </c>
      <c r="H13" s="2">
        <v>810488531.22000003</v>
      </c>
      <c r="I13" s="34">
        <f t="shared" si="2"/>
        <v>0.45078370103827803</v>
      </c>
      <c r="J13" s="2">
        <v>810276929.54999995</v>
      </c>
      <c r="K13" s="34">
        <f t="shared" si="3"/>
        <v>0.45066601080544411</v>
      </c>
      <c r="L13" s="2">
        <v>810276929.54999995</v>
      </c>
      <c r="M13" s="34">
        <f t="shared" si="4"/>
        <v>0.45066601080544411</v>
      </c>
    </row>
    <row r="14" spans="1:14" x14ac:dyDescent="0.25">
      <c r="A14" s="13" t="s">
        <v>17</v>
      </c>
      <c r="B14" s="13" t="s">
        <v>78</v>
      </c>
      <c r="C14" s="14" t="s">
        <v>79</v>
      </c>
      <c r="D14" s="16">
        <v>1113010</v>
      </c>
      <c r="E14" s="2">
        <v>33113000</v>
      </c>
      <c r="F14" s="2">
        <v>33113000</v>
      </c>
      <c r="G14" s="34">
        <f t="shared" si="1"/>
        <v>1</v>
      </c>
      <c r="H14" s="2">
        <v>55590</v>
      </c>
      <c r="I14" s="34">
        <f t="shared" si="2"/>
        <v>1.6787968471597258E-3</v>
      </c>
      <c r="J14" s="2">
        <v>55590</v>
      </c>
      <c r="K14" s="34">
        <f t="shared" si="3"/>
        <v>1.6787968471597258E-3</v>
      </c>
      <c r="L14" s="2">
        <v>55590</v>
      </c>
      <c r="M14" s="34">
        <f t="shared" si="4"/>
        <v>1.6787968471597258E-3</v>
      </c>
    </row>
    <row r="15" spans="1:14" x14ac:dyDescent="0.25">
      <c r="A15" s="13" t="s">
        <v>17</v>
      </c>
      <c r="B15" s="13" t="s">
        <v>80</v>
      </c>
      <c r="C15" s="14" t="s">
        <v>81</v>
      </c>
      <c r="D15" s="16">
        <v>1113010</v>
      </c>
      <c r="E15" s="2">
        <v>33113000</v>
      </c>
      <c r="F15" s="2">
        <v>33113000</v>
      </c>
      <c r="G15" s="34">
        <f t="shared" si="1"/>
        <v>1</v>
      </c>
      <c r="H15" s="2">
        <v>0</v>
      </c>
      <c r="I15" s="34">
        <f t="shared" si="2"/>
        <v>0</v>
      </c>
      <c r="J15" s="2">
        <v>0</v>
      </c>
      <c r="K15" s="34">
        <f t="shared" si="3"/>
        <v>0</v>
      </c>
      <c r="L15" s="2">
        <v>0</v>
      </c>
      <c r="M15" s="34">
        <f t="shared" si="4"/>
        <v>0</v>
      </c>
    </row>
    <row r="16" spans="1:14" x14ac:dyDescent="0.25">
      <c r="A16" s="13" t="s">
        <v>17</v>
      </c>
      <c r="B16" s="13" t="s">
        <v>82</v>
      </c>
      <c r="C16" s="14" t="s">
        <v>22</v>
      </c>
      <c r="D16" s="16">
        <v>1113010</v>
      </c>
      <c r="E16" s="2">
        <v>353660538.24000001</v>
      </c>
      <c r="F16" s="2">
        <v>353660538.24000001</v>
      </c>
      <c r="G16" s="34">
        <f t="shared" si="1"/>
        <v>1</v>
      </c>
      <c r="H16" s="2">
        <v>149493147.06999999</v>
      </c>
      <c r="I16" s="34">
        <f t="shared" si="2"/>
        <v>0.42270236824825341</v>
      </c>
      <c r="J16" s="2">
        <v>149493147.06999999</v>
      </c>
      <c r="K16" s="34">
        <f t="shared" si="3"/>
        <v>0.42270236824825341</v>
      </c>
      <c r="L16" s="2">
        <v>149493147.06999999</v>
      </c>
      <c r="M16" s="34">
        <f t="shared" si="4"/>
        <v>0.42270236824825341</v>
      </c>
    </row>
    <row r="17" spans="1:13" x14ac:dyDescent="0.25">
      <c r="A17" s="13" t="s">
        <v>17</v>
      </c>
      <c r="B17" s="13" t="s">
        <v>83</v>
      </c>
      <c r="C17" s="14" t="s">
        <v>20</v>
      </c>
      <c r="D17" s="16">
        <v>1113010</v>
      </c>
      <c r="E17" s="2">
        <v>409711895.19999999</v>
      </c>
      <c r="F17" s="2">
        <v>409711895.19999999</v>
      </c>
      <c r="G17" s="34">
        <f t="shared" si="1"/>
        <v>1</v>
      </c>
      <c r="H17" s="2">
        <v>102250793.48</v>
      </c>
      <c r="I17" s="34">
        <f t="shared" si="2"/>
        <v>0.2495675489970495</v>
      </c>
      <c r="J17" s="2">
        <v>102250793.48</v>
      </c>
      <c r="K17" s="34">
        <f t="shared" si="3"/>
        <v>0.2495675489970495</v>
      </c>
      <c r="L17" s="2">
        <v>102250793.48</v>
      </c>
      <c r="M17" s="34">
        <f t="shared" si="4"/>
        <v>0.2495675489970495</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768388099.78999996</v>
      </c>
      <c r="F19" s="2">
        <v>768388099.78999996</v>
      </c>
      <c r="G19" s="34">
        <f t="shared" si="1"/>
        <v>1</v>
      </c>
      <c r="H19" s="2">
        <v>338481769.81999999</v>
      </c>
      <c r="I19" s="34">
        <f t="shared" si="2"/>
        <v>0.4405088651327459</v>
      </c>
      <c r="J19" s="2">
        <v>338481769.81999999</v>
      </c>
      <c r="K19" s="34">
        <f t="shared" si="3"/>
        <v>0.4405088651327459</v>
      </c>
      <c r="L19" s="2">
        <v>338481769.81999999</v>
      </c>
      <c r="M19" s="34">
        <f t="shared" si="4"/>
        <v>0.4405088651327459</v>
      </c>
    </row>
    <row r="20" spans="1:13" x14ac:dyDescent="0.25">
      <c r="A20" s="13" t="s">
        <v>17</v>
      </c>
      <c r="B20" s="13" t="s">
        <v>87</v>
      </c>
      <c r="C20" s="14" t="s">
        <v>23</v>
      </c>
      <c r="D20" s="16">
        <v>1113010</v>
      </c>
      <c r="E20" s="2">
        <v>622837255.96000004</v>
      </c>
      <c r="F20" s="2">
        <v>622837255.96000004</v>
      </c>
      <c r="G20" s="34">
        <f t="shared" si="1"/>
        <v>1</v>
      </c>
      <c r="H20" s="2">
        <v>144419905.58000001</v>
      </c>
      <c r="I20" s="34">
        <f t="shared" si="2"/>
        <v>0.23187422428255475</v>
      </c>
      <c r="J20" s="2">
        <v>144419905.58000001</v>
      </c>
      <c r="K20" s="34">
        <f t="shared" si="3"/>
        <v>0.23187422428255475</v>
      </c>
      <c r="L20" s="2">
        <v>144419905.58000001</v>
      </c>
      <c r="M20" s="34">
        <f t="shared" si="4"/>
        <v>0.23187422428255475</v>
      </c>
    </row>
    <row r="21" spans="1:13" ht="21" customHeight="1" x14ac:dyDescent="0.25">
      <c r="A21" s="11" t="s">
        <v>2</v>
      </c>
      <c r="B21" s="11" t="s">
        <v>89</v>
      </c>
      <c r="C21" s="11" t="s">
        <v>88</v>
      </c>
      <c r="D21" s="17"/>
      <c r="E21" s="12">
        <f>SUM(E22:E30)</f>
        <v>3813793891.9000001</v>
      </c>
      <c r="F21" s="12">
        <f>SUM(F22:F30)</f>
        <v>3813793891.9000001</v>
      </c>
      <c r="G21" s="32">
        <f t="shared" ref="G21:G30" si="5">+F21/E21</f>
        <v>1</v>
      </c>
      <c r="H21" s="12">
        <f>SUM(H22:H30)</f>
        <v>1503182678</v>
      </c>
      <c r="I21" s="32">
        <f t="shared" si="2"/>
        <v>0.39414365867871454</v>
      </c>
      <c r="J21" s="12">
        <f>SUM(J22:J30)</f>
        <v>1503182678</v>
      </c>
      <c r="K21" s="32">
        <f>+J21/E21</f>
        <v>0.39414365867871454</v>
      </c>
      <c r="L21" s="12">
        <f>SUM(L22:L30)</f>
        <v>1503182678</v>
      </c>
      <c r="M21" s="32">
        <f>+L21/E21</f>
        <v>0.39414365867871454</v>
      </c>
    </row>
    <row r="22" spans="1:13" x14ac:dyDescent="0.25">
      <c r="A22" s="13" t="s">
        <v>17</v>
      </c>
      <c r="B22" s="13" t="s">
        <v>90</v>
      </c>
      <c r="C22" s="14" t="s">
        <v>91</v>
      </c>
      <c r="D22" s="16">
        <v>1113010</v>
      </c>
      <c r="E22" s="2">
        <v>948161602</v>
      </c>
      <c r="F22" s="2">
        <v>948161602</v>
      </c>
      <c r="G22" s="34">
        <f t="shared" si="5"/>
        <v>1</v>
      </c>
      <c r="H22" s="2">
        <v>442459300</v>
      </c>
      <c r="I22" s="34">
        <f t="shared" si="2"/>
        <v>0.46664967139219798</v>
      </c>
      <c r="J22" s="2">
        <v>442459300</v>
      </c>
      <c r="K22" s="34">
        <f t="shared" si="3"/>
        <v>0.46664967139219798</v>
      </c>
      <c r="L22" s="2">
        <v>442459300</v>
      </c>
      <c r="M22" s="34">
        <f t="shared" si="4"/>
        <v>0.46664967139219798</v>
      </c>
    </row>
    <row r="23" spans="1:13" x14ac:dyDescent="0.25">
      <c r="A23" s="13" t="s">
        <v>17</v>
      </c>
      <c r="B23" s="13" t="s">
        <v>92</v>
      </c>
      <c r="C23" s="14" t="s">
        <v>93</v>
      </c>
      <c r="D23" s="16">
        <v>1113010</v>
      </c>
      <c r="E23" s="2">
        <v>857092301</v>
      </c>
      <c r="F23" s="2">
        <v>857092301</v>
      </c>
      <c r="G23" s="34">
        <f t="shared" si="5"/>
        <v>1</v>
      </c>
      <c r="H23" s="2">
        <v>313401800</v>
      </c>
      <c r="I23" s="34">
        <f t="shared" si="2"/>
        <v>0.36565700057548411</v>
      </c>
      <c r="J23" s="2">
        <v>313401800</v>
      </c>
      <c r="K23" s="34">
        <f t="shared" si="3"/>
        <v>0.36565700057548411</v>
      </c>
      <c r="L23" s="2">
        <v>313401800</v>
      </c>
      <c r="M23" s="34">
        <f t="shared" si="4"/>
        <v>0.36565700057548411</v>
      </c>
    </row>
    <row r="24" spans="1:13" x14ac:dyDescent="0.25">
      <c r="A24" s="13" t="s">
        <v>17</v>
      </c>
      <c r="B24" s="13" t="s">
        <v>94</v>
      </c>
      <c r="C24" s="14" t="s">
        <v>95</v>
      </c>
      <c r="D24" s="16">
        <v>1113010</v>
      </c>
      <c r="E24" s="2">
        <v>903177448</v>
      </c>
      <c r="F24" s="2">
        <v>903177448</v>
      </c>
      <c r="G24" s="34">
        <f t="shared" si="5"/>
        <v>1</v>
      </c>
      <c r="H24" s="2">
        <v>367250278</v>
      </c>
      <c r="I24" s="34">
        <f t="shared" si="2"/>
        <v>0.40662029240570674</v>
      </c>
      <c r="J24" s="2">
        <v>367250278</v>
      </c>
      <c r="K24" s="34">
        <f t="shared" si="3"/>
        <v>0.40662029240570674</v>
      </c>
      <c r="L24" s="2">
        <v>367250278</v>
      </c>
      <c r="M24" s="34">
        <f t="shared" si="4"/>
        <v>0.40662029240570674</v>
      </c>
    </row>
    <row r="25" spans="1:13" x14ac:dyDescent="0.25">
      <c r="A25" s="13" t="s">
        <v>17</v>
      </c>
      <c r="B25" s="13" t="s">
        <v>96</v>
      </c>
      <c r="C25" s="14" t="s">
        <v>97</v>
      </c>
      <c r="D25" s="16">
        <v>1113010</v>
      </c>
      <c r="E25" s="2">
        <v>411085226</v>
      </c>
      <c r="F25" s="2">
        <v>411085226</v>
      </c>
      <c r="G25" s="34">
        <f t="shared" si="5"/>
        <v>1</v>
      </c>
      <c r="H25" s="2">
        <v>160941600</v>
      </c>
      <c r="I25" s="34">
        <f t="shared" si="2"/>
        <v>0.39150421815450986</v>
      </c>
      <c r="J25" s="2">
        <v>160941600</v>
      </c>
      <c r="K25" s="34">
        <f t="shared" si="3"/>
        <v>0.39150421815450986</v>
      </c>
      <c r="L25" s="2">
        <v>160941600</v>
      </c>
      <c r="M25" s="34">
        <f t="shared" si="4"/>
        <v>0.39150421815450986</v>
      </c>
    </row>
    <row r="26" spans="1:13" x14ac:dyDescent="0.25">
      <c r="A26" s="13" t="s">
        <v>17</v>
      </c>
      <c r="B26" s="13" t="s">
        <v>98</v>
      </c>
      <c r="C26" s="14" t="s">
        <v>99</v>
      </c>
      <c r="D26" s="16">
        <v>1113010</v>
      </c>
      <c r="E26" s="2">
        <v>90857530</v>
      </c>
      <c r="F26" s="2">
        <v>90857530</v>
      </c>
      <c r="G26" s="34">
        <f t="shared" si="5"/>
        <v>1</v>
      </c>
      <c r="H26" s="2">
        <v>17876700</v>
      </c>
      <c r="I26" s="34">
        <f t="shared" si="2"/>
        <v>0.19675529369992778</v>
      </c>
      <c r="J26" s="2">
        <v>17876700</v>
      </c>
      <c r="K26" s="34">
        <f t="shared" si="3"/>
        <v>0.19675529369992778</v>
      </c>
      <c r="L26" s="2">
        <v>17876700</v>
      </c>
      <c r="M26" s="34">
        <f t="shared" si="4"/>
        <v>0.19675529369992778</v>
      </c>
    </row>
    <row r="27" spans="1:13" x14ac:dyDescent="0.25">
      <c r="A27" s="13" t="s">
        <v>17</v>
      </c>
      <c r="B27" s="13" t="s">
        <v>100</v>
      </c>
      <c r="C27" s="14" t="s">
        <v>101</v>
      </c>
      <c r="D27" s="16">
        <v>1113010</v>
      </c>
      <c r="E27" s="2">
        <v>308554369</v>
      </c>
      <c r="F27" s="2">
        <v>308554369</v>
      </c>
      <c r="G27" s="34">
        <f t="shared" si="5"/>
        <v>1</v>
      </c>
      <c r="H27" s="2">
        <v>120714300</v>
      </c>
      <c r="I27" s="34">
        <f t="shared" si="2"/>
        <v>0.39122537914865824</v>
      </c>
      <c r="J27" s="2">
        <v>120714300</v>
      </c>
      <c r="K27" s="34">
        <f t="shared" si="3"/>
        <v>0.39122537914865824</v>
      </c>
      <c r="L27" s="2">
        <v>120714300</v>
      </c>
      <c r="M27" s="34">
        <f t="shared" si="4"/>
        <v>0.39122537914865824</v>
      </c>
    </row>
    <row r="28" spans="1:13" x14ac:dyDescent="0.25">
      <c r="A28" s="13" t="s">
        <v>17</v>
      </c>
      <c r="B28" s="13" t="s">
        <v>102</v>
      </c>
      <c r="C28" s="14" t="s">
        <v>103</v>
      </c>
      <c r="D28" s="16">
        <v>1113010</v>
      </c>
      <c r="E28" s="2">
        <v>81229678</v>
      </c>
      <c r="F28" s="2">
        <v>81229678</v>
      </c>
      <c r="G28" s="34">
        <f t="shared" si="5"/>
        <v>1</v>
      </c>
      <c r="H28" s="2">
        <v>20141900</v>
      </c>
      <c r="I28" s="34">
        <f t="shared" si="2"/>
        <v>0.24796232726664261</v>
      </c>
      <c r="J28" s="2">
        <v>20141900</v>
      </c>
      <c r="K28" s="34">
        <f t="shared" si="3"/>
        <v>0.24796232726664261</v>
      </c>
      <c r="L28" s="2">
        <v>20141900</v>
      </c>
      <c r="M28" s="34">
        <f t="shared" si="4"/>
        <v>0.24796232726664261</v>
      </c>
    </row>
    <row r="29" spans="1:13" x14ac:dyDescent="0.25">
      <c r="A29" s="13" t="s">
        <v>17</v>
      </c>
      <c r="B29" s="13" t="s">
        <v>104</v>
      </c>
      <c r="C29" s="14" t="s">
        <v>25</v>
      </c>
      <c r="D29" s="16">
        <v>1113010</v>
      </c>
      <c r="E29" s="2">
        <v>81229678</v>
      </c>
      <c r="F29" s="2">
        <v>81229678</v>
      </c>
      <c r="G29" s="34">
        <f t="shared" si="5"/>
        <v>1</v>
      </c>
      <c r="H29" s="2">
        <v>20141900</v>
      </c>
      <c r="I29" s="34">
        <f t="shared" si="2"/>
        <v>0.24796232726664261</v>
      </c>
      <c r="J29" s="2">
        <v>20141900</v>
      </c>
      <c r="K29" s="34">
        <f t="shared" si="3"/>
        <v>0.24796232726664261</v>
      </c>
      <c r="L29" s="2">
        <v>20141900</v>
      </c>
      <c r="M29" s="34">
        <f t="shared" si="4"/>
        <v>0.24796232726664261</v>
      </c>
    </row>
    <row r="30" spans="1:13" x14ac:dyDescent="0.25">
      <c r="A30" s="13" t="s">
        <v>17</v>
      </c>
      <c r="B30" s="13" t="s">
        <v>105</v>
      </c>
      <c r="C30" s="14" t="s">
        <v>26</v>
      </c>
      <c r="D30" s="16">
        <v>1113010</v>
      </c>
      <c r="E30" s="2">
        <v>132406059.90000001</v>
      </c>
      <c r="F30" s="2">
        <v>132406059.90000001</v>
      </c>
      <c r="G30" s="34">
        <f t="shared" si="5"/>
        <v>1</v>
      </c>
      <c r="H30" s="2">
        <v>40254900</v>
      </c>
      <c r="I30" s="34">
        <f t="shared" si="2"/>
        <v>0.30402611504641563</v>
      </c>
      <c r="J30" s="2">
        <v>40254900</v>
      </c>
      <c r="K30" s="34">
        <f t="shared" si="3"/>
        <v>0.30402611504641563</v>
      </c>
      <c r="L30" s="2">
        <v>40254900</v>
      </c>
      <c r="M30" s="34">
        <f t="shared" si="4"/>
        <v>0.30402611504641563</v>
      </c>
    </row>
    <row r="31" spans="1:13" ht="34.5" customHeight="1" x14ac:dyDescent="0.25">
      <c r="A31" s="12" t="s">
        <v>2</v>
      </c>
      <c r="B31" s="11" t="s">
        <v>106</v>
      </c>
      <c r="C31" s="11" t="s">
        <v>107</v>
      </c>
      <c r="D31" s="17"/>
      <c r="E31" s="12">
        <f>+E32</f>
        <v>2088381451.3900001</v>
      </c>
      <c r="F31" s="12">
        <f>+F32</f>
        <v>2088381451.3900001</v>
      </c>
      <c r="G31" s="32">
        <f>+F31/E31</f>
        <v>1</v>
      </c>
      <c r="H31" s="12">
        <f>+H32</f>
        <v>454063459.68000001</v>
      </c>
      <c r="I31" s="32">
        <f t="shared" si="2"/>
        <v>0.21742362219209577</v>
      </c>
      <c r="J31" s="12">
        <f>+J32</f>
        <v>453230440.88</v>
      </c>
      <c r="K31" s="32">
        <f>+J31/E31</f>
        <v>0.21702473969893554</v>
      </c>
      <c r="L31" s="12">
        <f>+L32</f>
        <v>453230440.88</v>
      </c>
      <c r="M31" s="32">
        <f>+L31/E31</f>
        <v>0.21702473969893554</v>
      </c>
    </row>
    <row r="32" spans="1:13" x14ac:dyDescent="0.25">
      <c r="A32" s="22" t="s">
        <v>2</v>
      </c>
      <c r="B32" s="22" t="s">
        <v>108</v>
      </c>
      <c r="C32" s="23" t="s">
        <v>109</v>
      </c>
      <c r="D32" s="26"/>
      <c r="E32" s="25">
        <f>SUM(E33:E36)</f>
        <v>2088381451.3900001</v>
      </c>
      <c r="F32" s="25">
        <f>SUM(F33:F36)</f>
        <v>2088381451.3900001</v>
      </c>
      <c r="G32" s="33">
        <f t="shared" si="1"/>
        <v>1</v>
      </c>
      <c r="H32" s="25">
        <f>SUM(H33:H36)</f>
        <v>454063459.68000001</v>
      </c>
      <c r="I32" s="33">
        <f t="shared" si="2"/>
        <v>0.21742362219209577</v>
      </c>
      <c r="J32" s="25">
        <f>SUM(J33:J36)</f>
        <v>453230440.88</v>
      </c>
      <c r="K32" s="33">
        <f t="shared" si="3"/>
        <v>0.21702473969893554</v>
      </c>
      <c r="L32" s="25">
        <f>SUM(L33:L36)</f>
        <v>453230440.88</v>
      </c>
      <c r="M32" s="33">
        <f t="shared" si="4"/>
        <v>0.21702473969893554</v>
      </c>
    </row>
    <row r="33" spans="1:13" x14ac:dyDescent="0.25">
      <c r="A33" s="13" t="s">
        <v>17</v>
      </c>
      <c r="B33" s="13" t="s">
        <v>110</v>
      </c>
      <c r="C33" s="14" t="s">
        <v>111</v>
      </c>
      <c r="D33" s="16">
        <v>1113010</v>
      </c>
      <c r="E33" s="2">
        <v>613158041.12</v>
      </c>
      <c r="F33" s="2">
        <v>613158041.12</v>
      </c>
      <c r="G33" s="34">
        <f t="shared" si="1"/>
        <v>1</v>
      </c>
      <c r="H33" s="2">
        <v>203338082.66</v>
      </c>
      <c r="I33" s="34">
        <f t="shared" si="2"/>
        <v>0.33162426164807496</v>
      </c>
      <c r="J33" s="2">
        <v>203338082.66</v>
      </c>
      <c r="K33" s="34">
        <f t="shared" si="3"/>
        <v>0.33162426164807496</v>
      </c>
      <c r="L33" s="2">
        <v>203338082.66</v>
      </c>
      <c r="M33" s="34">
        <f t="shared" si="4"/>
        <v>0.33162426164807496</v>
      </c>
    </row>
    <row r="34" spans="1:13" x14ac:dyDescent="0.25">
      <c r="A34" s="13" t="s">
        <v>17</v>
      </c>
      <c r="B34" s="13" t="s">
        <v>112</v>
      </c>
      <c r="C34" s="14" t="s">
        <v>113</v>
      </c>
      <c r="D34" s="16">
        <v>1113010</v>
      </c>
      <c r="E34" s="2">
        <v>328730500.48000002</v>
      </c>
      <c r="F34" s="2">
        <v>328730500.48000002</v>
      </c>
      <c r="G34" s="34">
        <f t="shared" si="1"/>
        <v>1</v>
      </c>
      <c r="H34" s="2">
        <v>16660643.640000001</v>
      </c>
      <c r="I34" s="34">
        <f t="shared" si="2"/>
        <v>5.0681770069016259E-2</v>
      </c>
      <c r="J34" s="2">
        <v>16660643.640000001</v>
      </c>
      <c r="K34" s="34">
        <f t="shared" si="3"/>
        <v>5.0681770069016259E-2</v>
      </c>
      <c r="L34" s="2">
        <v>16660643.640000001</v>
      </c>
      <c r="M34" s="34">
        <f t="shared" si="4"/>
        <v>5.0681770069016259E-2</v>
      </c>
    </row>
    <row r="35" spans="1:13" x14ac:dyDescent="0.25">
      <c r="A35" s="13" t="s">
        <v>17</v>
      </c>
      <c r="B35" s="13" t="s">
        <v>114</v>
      </c>
      <c r="C35" s="14" t="s">
        <v>21</v>
      </c>
      <c r="D35" s="16">
        <v>1113010</v>
      </c>
      <c r="E35" s="2">
        <v>149205227.84</v>
      </c>
      <c r="F35" s="2">
        <v>149205227.84</v>
      </c>
      <c r="G35" s="34">
        <f t="shared" si="1"/>
        <v>1</v>
      </c>
      <c r="H35" s="2">
        <v>14233676.699999999</v>
      </c>
      <c r="I35" s="34">
        <f t="shared" si="2"/>
        <v>9.5396635265779434E-2</v>
      </c>
      <c r="J35" s="2">
        <v>14233676.699999999</v>
      </c>
      <c r="K35" s="34">
        <f t="shared" si="3"/>
        <v>9.5396635265779434E-2</v>
      </c>
      <c r="L35" s="2">
        <v>14233676.699999999</v>
      </c>
      <c r="M35" s="34">
        <f t="shared" si="4"/>
        <v>9.5396635265779434E-2</v>
      </c>
    </row>
    <row r="36" spans="1:13" x14ac:dyDescent="0.25">
      <c r="A36" s="13" t="s">
        <v>17</v>
      </c>
      <c r="B36" s="13" t="s">
        <v>115</v>
      </c>
      <c r="C36" s="14" t="s">
        <v>19</v>
      </c>
      <c r="D36" s="16">
        <v>1113010</v>
      </c>
      <c r="E36" s="2">
        <v>997287681.95000005</v>
      </c>
      <c r="F36" s="2">
        <v>997287681.95000005</v>
      </c>
      <c r="G36" s="34">
        <f t="shared" si="1"/>
        <v>1</v>
      </c>
      <c r="H36" s="2">
        <v>219831056.68000001</v>
      </c>
      <c r="I36" s="34">
        <f t="shared" si="2"/>
        <v>0.22042893004570516</v>
      </c>
      <c r="J36" s="2">
        <v>218998037.88</v>
      </c>
      <c r="K36" s="34">
        <f t="shared" si="3"/>
        <v>0.21959364568886722</v>
      </c>
      <c r="L36" s="2">
        <v>218998037.88</v>
      </c>
      <c r="M36" s="34">
        <f t="shared" si="4"/>
        <v>0.21959364568886722</v>
      </c>
    </row>
    <row r="37" spans="1:13" ht="21" customHeight="1" x14ac:dyDescent="0.25">
      <c r="A37" s="8" t="s">
        <v>2</v>
      </c>
      <c r="B37" s="8" t="s">
        <v>116</v>
      </c>
      <c r="C37" s="9" t="s">
        <v>1</v>
      </c>
      <c r="D37" s="18"/>
      <c r="E37" s="3">
        <f>+E38+E41</f>
        <v>7243783814.1099997</v>
      </c>
      <c r="F37" s="3">
        <f>+F38+F41</f>
        <v>2615520788.5300002</v>
      </c>
      <c r="G37" s="31">
        <f t="shared" ref="G37:G70" si="6">+F37/E37</f>
        <v>0.36107107219783224</v>
      </c>
      <c r="H37" s="3">
        <f>+H38+H41</f>
        <v>2498231423.8600001</v>
      </c>
      <c r="I37" s="31">
        <f t="shared" ref="I37:I70" si="7">+H37/E37</f>
        <v>0.34487934592881592</v>
      </c>
      <c r="J37" s="3">
        <f>+J38+J41</f>
        <v>1494250211.8500001</v>
      </c>
      <c r="K37" s="31">
        <f t="shared" ref="K37:K70" si="8">+J37/E37</f>
        <v>0.20628034328404232</v>
      </c>
      <c r="L37" s="3">
        <f>+L38+L41</f>
        <v>1494250211.8500001</v>
      </c>
      <c r="M37" s="31">
        <f t="shared" ref="M37:M70" si="9">+L37/E37</f>
        <v>0.20628034328404232</v>
      </c>
    </row>
    <row r="38" spans="1:13" ht="21" customHeight="1" x14ac:dyDescent="0.25">
      <c r="A38" s="11" t="s">
        <v>2</v>
      </c>
      <c r="B38" s="11" t="s">
        <v>178</v>
      </c>
      <c r="C38" s="11" t="s">
        <v>179</v>
      </c>
      <c r="D38" s="17"/>
      <c r="E38" s="12">
        <f>SUM(E39:E40)</f>
        <v>2135310000.6700001</v>
      </c>
      <c r="F38" s="52">
        <f>SUM(F39:F40)</f>
        <v>117810000</v>
      </c>
      <c r="G38" s="53">
        <f>+F38/E38</f>
        <v>5.5172316882810712E-2</v>
      </c>
      <c r="H38" s="52">
        <f>SUM(H39:H40)</f>
        <v>117810000</v>
      </c>
      <c r="I38" s="53">
        <f>+H38/E38</f>
        <v>5.5172316882810712E-2</v>
      </c>
      <c r="J38" s="52">
        <f>SUM(J39:J40)</f>
        <v>117810000</v>
      </c>
      <c r="K38" s="53">
        <f>+J38/E38</f>
        <v>5.5172316882810712E-2</v>
      </c>
      <c r="L38" s="52">
        <f>SUM(L39:L40)</f>
        <v>117810000</v>
      </c>
      <c r="M38" s="53">
        <f>+L38/E38</f>
        <v>5.5172316882810712E-2</v>
      </c>
    </row>
    <row r="39" spans="1:13" x14ac:dyDescent="0.25">
      <c r="A39" s="13" t="s">
        <v>17</v>
      </c>
      <c r="B39" s="13" t="s">
        <v>191</v>
      </c>
      <c r="C39" s="14" t="s">
        <v>192</v>
      </c>
      <c r="D39" s="16">
        <v>1113010</v>
      </c>
      <c r="E39" s="2">
        <v>1360000000</v>
      </c>
      <c r="F39" s="2">
        <v>0</v>
      </c>
      <c r="G39" s="34"/>
      <c r="H39" s="2">
        <v>0</v>
      </c>
      <c r="I39" s="34"/>
      <c r="J39" s="2">
        <v>0</v>
      </c>
      <c r="K39" s="34"/>
      <c r="L39" s="2">
        <v>0</v>
      </c>
      <c r="M39" s="34"/>
    </row>
    <row r="40" spans="1:13" ht="21" customHeight="1" x14ac:dyDescent="0.25">
      <c r="A40" s="13" t="s">
        <v>17</v>
      </c>
      <c r="B40" s="13" t="s">
        <v>176</v>
      </c>
      <c r="C40" s="14" t="s">
        <v>177</v>
      </c>
      <c r="D40" s="16">
        <v>1113010</v>
      </c>
      <c r="E40" s="51">
        <v>775310000.66999996</v>
      </c>
      <c r="F40" s="51">
        <v>117810000</v>
      </c>
      <c r="G40" s="54">
        <f>+F40/E40</f>
        <v>0.15195212224554319</v>
      </c>
      <c r="H40" s="51">
        <v>117810000</v>
      </c>
      <c r="I40" s="54">
        <f>+H40/E40</f>
        <v>0.15195212224554319</v>
      </c>
      <c r="J40" s="51">
        <v>117810000</v>
      </c>
      <c r="K40" s="54">
        <f>+J40/E40</f>
        <v>0.15195212224554319</v>
      </c>
      <c r="L40" s="51">
        <v>117810000</v>
      </c>
      <c r="M40" s="54">
        <f>+L40/E40</f>
        <v>0.15195212224554319</v>
      </c>
    </row>
    <row r="41" spans="1:13" ht="21" customHeight="1" x14ac:dyDescent="0.25">
      <c r="A41" s="11" t="s">
        <v>2</v>
      </c>
      <c r="B41" s="11" t="s">
        <v>117</v>
      </c>
      <c r="C41" s="11" t="s">
        <v>118</v>
      </c>
      <c r="D41" s="17"/>
      <c r="E41" s="12">
        <f>SUM(E42:E61)</f>
        <v>5108473813.4399996</v>
      </c>
      <c r="F41" s="12">
        <f>SUM(F42:F61)</f>
        <v>2497710788.5300002</v>
      </c>
      <c r="G41" s="32">
        <f t="shared" si="6"/>
        <v>0.48893483254405967</v>
      </c>
      <c r="H41" s="12">
        <f>SUM(H42:H61)</f>
        <v>2380421423.8600001</v>
      </c>
      <c r="I41" s="32">
        <f t="shared" si="7"/>
        <v>0.46597506629030677</v>
      </c>
      <c r="J41" s="12">
        <f>SUM(J42:J61)</f>
        <v>1376440211.8500001</v>
      </c>
      <c r="K41" s="32">
        <f t="shared" si="8"/>
        <v>0.26944255018567237</v>
      </c>
      <c r="L41" s="12">
        <f>SUM(L42:L61)</f>
        <v>1376440211.8500001</v>
      </c>
      <c r="M41" s="32">
        <f t="shared" si="9"/>
        <v>0.26944255018567237</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161</v>
      </c>
      <c r="C43" s="14" t="s">
        <v>162</v>
      </c>
      <c r="D43" s="16">
        <v>1113010</v>
      </c>
      <c r="E43" s="2">
        <v>30064270</v>
      </c>
      <c r="F43" s="2">
        <v>2513835.5</v>
      </c>
      <c r="G43" s="34">
        <f t="shared" si="6"/>
        <v>8.3615384640970833E-2</v>
      </c>
      <c r="H43" s="2">
        <v>2513835.5</v>
      </c>
      <c r="I43" s="34">
        <f t="shared" si="7"/>
        <v>8.3615384640970833E-2</v>
      </c>
      <c r="J43" s="2">
        <v>2513835.5</v>
      </c>
      <c r="K43" s="34">
        <f t="shared" si="8"/>
        <v>8.3615384640970833E-2</v>
      </c>
      <c r="L43" s="2">
        <v>2513835.5</v>
      </c>
      <c r="M43" s="34">
        <f t="shared" si="9"/>
        <v>8.3615384640970833E-2</v>
      </c>
    </row>
    <row r="44" spans="1:13" x14ac:dyDescent="0.25">
      <c r="A44" s="13" t="s">
        <v>17</v>
      </c>
      <c r="B44" s="13" t="s">
        <v>163</v>
      </c>
      <c r="C44" s="14" t="s">
        <v>164</v>
      </c>
      <c r="D44" s="16">
        <v>1113010</v>
      </c>
      <c r="E44" s="2">
        <v>31283723.800000001</v>
      </c>
      <c r="F44" s="2">
        <v>2233205.2000000002</v>
      </c>
      <c r="G44" s="34">
        <f t="shared" si="6"/>
        <v>7.1385529877360701E-2</v>
      </c>
      <c r="H44" s="2">
        <v>2233205.2000000002</v>
      </c>
      <c r="I44" s="34">
        <f t="shared" si="7"/>
        <v>7.1385529877360701E-2</v>
      </c>
      <c r="J44" s="2">
        <v>2233205.2000000002</v>
      </c>
      <c r="K44" s="34">
        <f t="shared" si="8"/>
        <v>7.1385529877360701E-2</v>
      </c>
      <c r="L44" s="2">
        <v>2233205.2000000002</v>
      </c>
      <c r="M44" s="34">
        <f t="shared" si="9"/>
        <v>7.1385529877360701E-2</v>
      </c>
    </row>
    <row r="45" spans="1:13" x14ac:dyDescent="0.25">
      <c r="A45" s="13" t="s">
        <v>17</v>
      </c>
      <c r="B45" s="13" t="s">
        <v>121</v>
      </c>
      <c r="C45" s="14" t="s">
        <v>122</v>
      </c>
      <c r="D45" s="16">
        <v>1113010</v>
      </c>
      <c r="E45" s="2">
        <v>317868787</v>
      </c>
      <c r="F45" s="2">
        <v>236579927</v>
      </c>
      <c r="G45" s="34">
        <f t="shared" si="6"/>
        <v>0.74426913454701671</v>
      </c>
      <c r="H45" s="2">
        <v>236579927</v>
      </c>
      <c r="I45" s="34">
        <f t="shared" si="7"/>
        <v>0.74426913454701671</v>
      </c>
      <c r="J45" s="2">
        <v>27812702</v>
      </c>
      <c r="K45" s="34">
        <f t="shared" si="8"/>
        <v>8.7497430189646147E-2</v>
      </c>
      <c r="L45" s="2">
        <v>27812702</v>
      </c>
      <c r="M45" s="34">
        <f t="shared" si="9"/>
        <v>8.7497430189646147E-2</v>
      </c>
    </row>
    <row r="46" spans="1:13" x14ac:dyDescent="0.25">
      <c r="A46" s="13" t="s">
        <v>17</v>
      </c>
      <c r="B46" s="13" t="s">
        <v>165</v>
      </c>
      <c r="C46" s="14" t="s">
        <v>166</v>
      </c>
      <c r="D46" s="16">
        <v>1113010</v>
      </c>
      <c r="E46" s="2">
        <v>2500000</v>
      </c>
      <c r="F46" s="2">
        <v>500000</v>
      </c>
      <c r="G46" s="34">
        <f t="shared" si="6"/>
        <v>0.2</v>
      </c>
      <c r="H46" s="2">
        <v>500000</v>
      </c>
      <c r="I46" s="34">
        <f t="shared" si="7"/>
        <v>0.2</v>
      </c>
      <c r="J46" s="2">
        <v>500000</v>
      </c>
      <c r="K46" s="34">
        <f t="shared" si="8"/>
        <v>0.2</v>
      </c>
      <c r="L46" s="2">
        <v>500000</v>
      </c>
      <c r="M46" s="34">
        <f t="shared" si="9"/>
        <v>0.2</v>
      </c>
    </row>
    <row r="47" spans="1:13" ht="30" x14ac:dyDescent="0.25">
      <c r="A47" s="13" t="s">
        <v>17</v>
      </c>
      <c r="B47" s="13" t="s">
        <v>123</v>
      </c>
      <c r="C47" s="14" t="s">
        <v>124</v>
      </c>
      <c r="D47" s="16">
        <v>1113010</v>
      </c>
      <c r="E47" s="2">
        <v>0</v>
      </c>
      <c r="F47" s="2">
        <v>0</v>
      </c>
      <c r="G47" s="34" t="e">
        <f t="shared" si="6"/>
        <v>#DIV/0!</v>
      </c>
      <c r="H47" s="2">
        <v>0</v>
      </c>
      <c r="I47" s="34" t="e">
        <f t="shared" si="7"/>
        <v>#DIV/0!</v>
      </c>
      <c r="J47" s="2">
        <v>0</v>
      </c>
      <c r="K47" s="34" t="e">
        <f t="shared" si="8"/>
        <v>#DIV/0!</v>
      </c>
      <c r="L47" s="2">
        <v>0</v>
      </c>
      <c r="M47" s="34" t="e">
        <f t="shared" si="9"/>
        <v>#DIV/0!</v>
      </c>
    </row>
    <row r="48" spans="1:13" ht="30" x14ac:dyDescent="0.25">
      <c r="A48" s="13" t="s">
        <v>17</v>
      </c>
      <c r="B48" s="13" t="s">
        <v>125</v>
      </c>
      <c r="C48" s="14" t="s">
        <v>126</v>
      </c>
      <c r="D48" s="16">
        <v>1113010</v>
      </c>
      <c r="E48" s="2">
        <v>256790568</v>
      </c>
      <c r="F48" s="2">
        <v>94310630</v>
      </c>
      <c r="G48" s="34">
        <f t="shared" si="6"/>
        <v>0.36726672141634109</v>
      </c>
      <c r="H48" s="2">
        <v>94310630</v>
      </c>
      <c r="I48" s="34">
        <f t="shared" si="7"/>
        <v>0.36726672141634109</v>
      </c>
      <c r="J48" s="2">
        <v>41921727</v>
      </c>
      <c r="K48" s="34">
        <f t="shared" si="8"/>
        <v>0.16325259656733188</v>
      </c>
      <c r="L48" s="2">
        <v>41921727</v>
      </c>
      <c r="M48" s="34">
        <f t="shared" si="9"/>
        <v>0.16325259656733188</v>
      </c>
    </row>
    <row r="49" spans="1:13" x14ac:dyDescent="0.25">
      <c r="A49" s="13" t="s">
        <v>17</v>
      </c>
      <c r="B49" s="13" t="s">
        <v>127</v>
      </c>
      <c r="C49" s="14" t="s">
        <v>128</v>
      </c>
      <c r="D49" s="16">
        <v>1113010</v>
      </c>
      <c r="E49" s="2">
        <v>268596096.26999998</v>
      </c>
      <c r="F49" s="2">
        <v>56680506</v>
      </c>
      <c r="G49" s="34">
        <f t="shared" si="6"/>
        <v>0.21102505504407346</v>
      </c>
      <c r="H49" s="2">
        <v>56680506</v>
      </c>
      <c r="I49" s="34">
        <f t="shared" si="7"/>
        <v>0.21102505504407346</v>
      </c>
      <c r="J49" s="2">
        <v>33217914.850000001</v>
      </c>
      <c r="K49" s="34">
        <f t="shared" si="8"/>
        <v>0.12367236646882784</v>
      </c>
      <c r="L49" s="2">
        <v>33217914.850000001</v>
      </c>
      <c r="M49" s="34">
        <f t="shared" si="9"/>
        <v>0.12367236646882784</v>
      </c>
    </row>
    <row r="50" spans="1:13" x14ac:dyDescent="0.25">
      <c r="A50" s="13" t="s">
        <v>17</v>
      </c>
      <c r="B50" s="13" t="s">
        <v>171</v>
      </c>
      <c r="C50" s="14" t="s">
        <v>129</v>
      </c>
      <c r="D50" s="16">
        <v>1113010</v>
      </c>
      <c r="E50" s="2">
        <v>0</v>
      </c>
      <c r="F50" s="2">
        <v>0</v>
      </c>
      <c r="G50" s="34" t="e">
        <f t="shared" si="6"/>
        <v>#DIV/0!</v>
      </c>
      <c r="H50" s="2">
        <v>0</v>
      </c>
      <c r="I50" s="34" t="e">
        <f t="shared" si="7"/>
        <v>#DIV/0!</v>
      </c>
      <c r="J50" s="2">
        <v>0</v>
      </c>
      <c r="K50" s="34" t="e">
        <f t="shared" si="8"/>
        <v>#DIV/0!</v>
      </c>
      <c r="L50" s="2">
        <v>0</v>
      </c>
      <c r="M50" s="34" t="e">
        <f t="shared" si="9"/>
        <v>#DIV/0!</v>
      </c>
    </row>
    <row r="51" spans="1:13" ht="30" x14ac:dyDescent="0.25">
      <c r="A51" s="13" t="s">
        <v>17</v>
      </c>
      <c r="B51" s="13" t="s">
        <v>130</v>
      </c>
      <c r="C51" s="14" t="s">
        <v>131</v>
      </c>
      <c r="D51" s="16">
        <v>1113010</v>
      </c>
      <c r="E51" s="2">
        <v>377750781.67000002</v>
      </c>
      <c r="F51" s="2">
        <v>215193334</v>
      </c>
      <c r="G51" s="34">
        <f t="shared" si="6"/>
        <v>0.56967012231887615</v>
      </c>
      <c r="H51" s="2">
        <v>201406667</v>
      </c>
      <c r="I51" s="34">
        <f t="shared" si="7"/>
        <v>0.53317339572296962</v>
      </c>
      <c r="J51" s="2">
        <v>133586666</v>
      </c>
      <c r="K51" s="34">
        <f t="shared" si="8"/>
        <v>0.35363703394451268</v>
      </c>
      <c r="L51" s="2">
        <v>133586666</v>
      </c>
      <c r="M51" s="34">
        <f t="shared" si="9"/>
        <v>0.35363703394451268</v>
      </c>
    </row>
    <row r="52" spans="1:13" ht="15" customHeight="1" x14ac:dyDescent="0.25">
      <c r="A52" s="13" t="s">
        <v>17</v>
      </c>
      <c r="B52" s="13" t="s">
        <v>132</v>
      </c>
      <c r="C52" s="14" t="s">
        <v>133</v>
      </c>
      <c r="D52" s="16">
        <v>1113010</v>
      </c>
      <c r="E52" s="2">
        <v>920623610.88</v>
      </c>
      <c r="F52" s="2">
        <v>901608210.42999995</v>
      </c>
      <c r="G52" s="34">
        <f t="shared" si="6"/>
        <v>0.97934508715041135</v>
      </c>
      <c r="H52" s="2">
        <v>866537076.29999995</v>
      </c>
      <c r="I52" s="34">
        <f t="shared" si="7"/>
        <v>0.94125011140187886</v>
      </c>
      <c r="J52" s="2">
        <v>695317651.34000003</v>
      </c>
      <c r="K52" s="34">
        <f t="shared" si="8"/>
        <v>0.75526810644728537</v>
      </c>
      <c r="L52" s="2">
        <v>695317651.34000003</v>
      </c>
      <c r="M52" s="34">
        <f t="shared" si="9"/>
        <v>0.75526810644728537</v>
      </c>
    </row>
    <row r="53" spans="1:13" ht="15" customHeight="1" x14ac:dyDescent="0.25">
      <c r="A53" s="13" t="s">
        <v>17</v>
      </c>
      <c r="B53" s="13" t="s">
        <v>134</v>
      </c>
      <c r="C53" s="14" t="s">
        <v>135</v>
      </c>
      <c r="D53" s="16">
        <v>1113010</v>
      </c>
      <c r="E53" s="2">
        <v>364261975.32999998</v>
      </c>
      <c r="F53" s="2">
        <v>0</v>
      </c>
      <c r="G53" s="34">
        <f t="shared" si="6"/>
        <v>0</v>
      </c>
      <c r="H53" s="2">
        <v>0</v>
      </c>
      <c r="I53" s="34">
        <f t="shared" si="7"/>
        <v>0</v>
      </c>
      <c r="J53" s="2">
        <v>0</v>
      </c>
      <c r="K53" s="34">
        <f t="shared" si="8"/>
        <v>0</v>
      </c>
      <c r="L53" s="2">
        <v>0</v>
      </c>
      <c r="M53" s="34">
        <f t="shared" si="9"/>
        <v>0</v>
      </c>
    </row>
    <row r="54" spans="1:13" ht="15" customHeight="1" x14ac:dyDescent="0.25">
      <c r="A54" s="13" t="s">
        <v>17</v>
      </c>
      <c r="B54" s="13" t="s">
        <v>136</v>
      </c>
      <c r="C54" s="14" t="s">
        <v>33</v>
      </c>
      <c r="D54" s="16">
        <v>1113010</v>
      </c>
      <c r="E54" s="2">
        <v>547681953.58000004</v>
      </c>
      <c r="F54" s="2">
        <v>43395458.829999998</v>
      </c>
      <c r="G54" s="34">
        <f t="shared" si="6"/>
        <v>7.9234779503577726E-2</v>
      </c>
      <c r="H54" s="2">
        <v>43395458.829999998</v>
      </c>
      <c r="I54" s="34">
        <f t="shared" si="7"/>
        <v>7.9234779503577726E-2</v>
      </c>
      <c r="J54" s="2">
        <v>34860280</v>
      </c>
      <c r="K54" s="34">
        <f t="shared" si="8"/>
        <v>6.3650590953619857E-2</v>
      </c>
      <c r="L54" s="2">
        <v>34860280</v>
      </c>
      <c r="M54" s="34">
        <f t="shared" si="9"/>
        <v>6.3650590953619857E-2</v>
      </c>
    </row>
    <row r="55" spans="1:13" ht="15" customHeight="1" x14ac:dyDescent="0.25">
      <c r="A55" s="13" t="s">
        <v>17</v>
      </c>
      <c r="B55" s="13" t="s">
        <v>168</v>
      </c>
      <c r="C55" s="14" t="s">
        <v>137</v>
      </c>
      <c r="D55" s="16">
        <v>1113010</v>
      </c>
      <c r="E55" s="2">
        <v>0</v>
      </c>
      <c r="F55" s="2">
        <v>0</v>
      </c>
      <c r="G55" s="34" t="e">
        <f t="shared" si="6"/>
        <v>#DIV/0!</v>
      </c>
      <c r="H55" s="2">
        <v>0</v>
      </c>
      <c r="I55" s="34" t="e">
        <f t="shared" si="7"/>
        <v>#DIV/0!</v>
      </c>
      <c r="J55" s="2">
        <v>0</v>
      </c>
      <c r="K55" s="34" t="e">
        <f t="shared" si="8"/>
        <v>#DIV/0!</v>
      </c>
      <c r="L55" s="2">
        <v>0</v>
      </c>
      <c r="M55" s="34" t="e">
        <f t="shared" si="9"/>
        <v>#DIV/0!</v>
      </c>
    </row>
    <row r="56" spans="1:13" ht="15" customHeight="1" x14ac:dyDescent="0.25">
      <c r="A56" s="13" t="s">
        <v>17</v>
      </c>
      <c r="B56" s="13" t="s">
        <v>169</v>
      </c>
      <c r="C56" s="14" t="s">
        <v>138</v>
      </c>
      <c r="D56" s="16">
        <v>1113010</v>
      </c>
      <c r="E56" s="2">
        <v>370571953</v>
      </c>
      <c r="F56" s="2">
        <v>150222754</v>
      </c>
      <c r="G56" s="34">
        <f t="shared" si="6"/>
        <v>0.40538079793642667</v>
      </c>
      <c r="H56" s="2">
        <v>150222754</v>
      </c>
      <c r="I56" s="34">
        <f t="shared" si="7"/>
        <v>0.40538079793642667</v>
      </c>
      <c r="J56" s="2">
        <v>450801</v>
      </c>
      <c r="K56" s="34">
        <f t="shared" si="8"/>
        <v>1.2165005914519386E-3</v>
      </c>
      <c r="L56" s="2">
        <v>450801</v>
      </c>
      <c r="M56" s="34">
        <f t="shared" si="9"/>
        <v>1.2165005914519386E-3</v>
      </c>
    </row>
    <row r="57" spans="1:13" ht="15" customHeight="1" x14ac:dyDescent="0.25">
      <c r="A57" s="13" t="s">
        <v>17</v>
      </c>
      <c r="B57" s="13" t="s">
        <v>170</v>
      </c>
      <c r="C57" s="14" t="s">
        <v>139</v>
      </c>
      <c r="D57" s="16">
        <v>1113010</v>
      </c>
      <c r="E57" s="2">
        <v>541461720.57000005</v>
      </c>
      <c r="F57" s="2">
        <v>319489913</v>
      </c>
      <c r="G57" s="34">
        <f t="shared" si="6"/>
        <v>0.59005078450175763</v>
      </c>
      <c r="H57" s="2">
        <v>319489904</v>
      </c>
      <c r="I57" s="34">
        <f t="shared" si="7"/>
        <v>0.59005076788008404</v>
      </c>
      <c r="J57" s="2">
        <v>141926285</v>
      </c>
      <c r="K57" s="34">
        <f t="shared" si="8"/>
        <v>0.26211693201616049</v>
      </c>
      <c r="L57" s="2">
        <v>141926285</v>
      </c>
      <c r="M57" s="34">
        <f t="shared" si="9"/>
        <v>0.26211693201616049</v>
      </c>
    </row>
    <row r="58" spans="1:13" ht="15" customHeight="1" x14ac:dyDescent="0.25">
      <c r="A58" s="13" t="s">
        <v>17</v>
      </c>
      <c r="B58" s="13" t="s">
        <v>140</v>
      </c>
      <c r="C58" s="14" t="s">
        <v>27</v>
      </c>
      <c r="D58" s="16">
        <v>1113010</v>
      </c>
      <c r="E58" s="2">
        <v>971313250.34000003</v>
      </c>
      <c r="F58" s="2">
        <v>458253704.67000002</v>
      </c>
      <c r="G58" s="34">
        <f t="shared" si="6"/>
        <v>0.47178776209383755</v>
      </c>
      <c r="H58" s="2">
        <v>389822150.13</v>
      </c>
      <c r="I58" s="34">
        <f t="shared" si="7"/>
        <v>0.40133515114052654</v>
      </c>
      <c r="J58" s="2">
        <v>245369834.06</v>
      </c>
      <c r="K58" s="34">
        <f t="shared" si="8"/>
        <v>0.25261658272870297</v>
      </c>
      <c r="L58" s="2">
        <v>245369834.06</v>
      </c>
      <c r="M58" s="34">
        <f t="shared" si="9"/>
        <v>0.25261658272870297</v>
      </c>
    </row>
    <row r="59" spans="1:13" ht="15" customHeight="1" x14ac:dyDescent="0.25">
      <c r="A59" s="13" t="s">
        <v>17</v>
      </c>
      <c r="B59" s="13" t="s">
        <v>141</v>
      </c>
      <c r="C59" s="14" t="s">
        <v>142</v>
      </c>
      <c r="D59" s="16">
        <v>1113010</v>
      </c>
      <c r="E59" s="2">
        <v>0</v>
      </c>
      <c r="F59" s="2">
        <v>0</v>
      </c>
      <c r="G59" s="34" t="e">
        <f t="shared" si="6"/>
        <v>#DIV/0!</v>
      </c>
      <c r="H59" s="2">
        <v>0</v>
      </c>
      <c r="I59" s="34" t="e">
        <f t="shared" si="7"/>
        <v>#DIV/0!</v>
      </c>
      <c r="J59" s="2">
        <v>0</v>
      </c>
      <c r="K59" s="34" t="e">
        <f t="shared" si="8"/>
        <v>#DIV/0!</v>
      </c>
      <c r="L59" s="2">
        <v>0</v>
      </c>
      <c r="M59" s="34" t="e">
        <f t="shared" si="9"/>
        <v>#DIV/0!</v>
      </c>
    </row>
    <row r="60" spans="1:13" ht="15" customHeight="1" x14ac:dyDescent="0.25">
      <c r="A60" s="13" t="s">
        <v>17</v>
      </c>
      <c r="B60" s="13" t="s">
        <v>167</v>
      </c>
      <c r="C60" s="14" t="s">
        <v>143</v>
      </c>
      <c r="D60" s="16">
        <v>1113010</v>
      </c>
      <c r="E60" s="2">
        <v>0</v>
      </c>
      <c r="F60" s="2">
        <v>0</v>
      </c>
      <c r="G60" s="34" t="e">
        <f t="shared" si="6"/>
        <v>#DIV/0!</v>
      </c>
      <c r="H60" s="2">
        <v>0</v>
      </c>
      <c r="I60" s="34" t="e">
        <f t="shared" si="7"/>
        <v>#DIV/0!</v>
      </c>
      <c r="J60" s="2">
        <v>0</v>
      </c>
      <c r="K60" s="34" t="e">
        <f t="shared" si="8"/>
        <v>#DIV/0!</v>
      </c>
      <c r="L60" s="2">
        <v>0</v>
      </c>
      <c r="M60" s="34" t="e">
        <f t="shared" si="9"/>
        <v>#DIV/0!</v>
      </c>
    </row>
    <row r="61" spans="1:13" ht="15" customHeight="1" x14ac:dyDescent="0.25">
      <c r="A61" s="13" t="s">
        <v>17</v>
      </c>
      <c r="B61" s="13" t="s">
        <v>144</v>
      </c>
      <c r="C61" s="14" t="s">
        <v>145</v>
      </c>
      <c r="D61" s="16">
        <v>1113010</v>
      </c>
      <c r="E61" s="2">
        <v>105705123</v>
      </c>
      <c r="F61" s="2">
        <v>16729309.9</v>
      </c>
      <c r="G61" s="34">
        <f t="shared" si="6"/>
        <v>0.15826394620438594</v>
      </c>
      <c r="H61" s="2">
        <v>16729309.9</v>
      </c>
      <c r="I61" s="34">
        <f t="shared" si="7"/>
        <v>0.15826394620438594</v>
      </c>
      <c r="J61" s="2">
        <v>16729309.9</v>
      </c>
      <c r="K61" s="34">
        <f t="shared" si="8"/>
        <v>0.15826394620438594</v>
      </c>
      <c r="L61" s="2">
        <v>16729309.9</v>
      </c>
      <c r="M61" s="34">
        <f t="shared" si="9"/>
        <v>0.15826394620438594</v>
      </c>
    </row>
    <row r="62" spans="1:13" ht="21" customHeight="1" x14ac:dyDescent="0.25">
      <c r="A62" s="8" t="s">
        <v>2</v>
      </c>
      <c r="B62" s="8" t="s">
        <v>146</v>
      </c>
      <c r="C62" s="9" t="s">
        <v>147</v>
      </c>
      <c r="D62" s="18"/>
      <c r="E62" s="3">
        <f>E63</f>
        <v>213756013.44999999</v>
      </c>
      <c r="F62" s="3">
        <f>F63</f>
        <v>213756013.44999999</v>
      </c>
      <c r="G62" s="31">
        <f>+F62/E62</f>
        <v>1</v>
      </c>
      <c r="H62" s="3">
        <f>H63</f>
        <v>10399090.539999999</v>
      </c>
      <c r="I62" s="31">
        <f>+H62/E62</f>
        <v>4.8649347319683553E-2</v>
      </c>
      <c r="J62" s="3">
        <f>J63</f>
        <v>7929493.54</v>
      </c>
      <c r="K62" s="31">
        <f>+J62/E62</f>
        <v>3.7096002175652482E-2</v>
      </c>
      <c r="L62" s="3">
        <f>L63</f>
        <v>7929493.54</v>
      </c>
      <c r="M62" s="31">
        <f>+L62/E62</f>
        <v>3.7096002175652482E-2</v>
      </c>
    </row>
    <row r="63" spans="1:13" ht="21" customHeight="1" x14ac:dyDescent="0.25">
      <c r="A63" s="11" t="s">
        <v>2</v>
      </c>
      <c r="B63" s="11" t="s">
        <v>148</v>
      </c>
      <c r="C63" s="11" t="s">
        <v>149</v>
      </c>
      <c r="D63" s="17"/>
      <c r="E63" s="12">
        <f>+E64</f>
        <v>213756013.44999999</v>
      </c>
      <c r="F63" s="12">
        <f>+F64</f>
        <v>213756013.44999999</v>
      </c>
      <c r="G63" s="32">
        <f>+F63/E63</f>
        <v>1</v>
      </c>
      <c r="H63" s="12">
        <f>+H64</f>
        <v>10399090.539999999</v>
      </c>
      <c r="I63" s="32">
        <f>+H63/E63</f>
        <v>4.8649347319683553E-2</v>
      </c>
      <c r="J63" s="12">
        <f>+J64</f>
        <v>7929493.54</v>
      </c>
      <c r="K63" s="32">
        <f>+J63/E63</f>
        <v>3.7096002175652482E-2</v>
      </c>
      <c r="L63" s="12">
        <f>+L64</f>
        <v>7929493.54</v>
      </c>
      <c r="M63" s="32">
        <f>+L63/E63</f>
        <v>3.7096002175652482E-2</v>
      </c>
    </row>
    <row r="64" spans="1:13" ht="21" customHeight="1" x14ac:dyDescent="0.25">
      <c r="A64" s="11" t="s">
        <v>2</v>
      </c>
      <c r="B64" s="11" t="s">
        <v>150</v>
      </c>
      <c r="C64" s="11" t="s">
        <v>151</v>
      </c>
      <c r="D64" s="12"/>
      <c r="E64" s="12">
        <f>+E65</f>
        <v>213756013.44999999</v>
      </c>
      <c r="F64" s="12">
        <f>+F65</f>
        <v>213756013.44999999</v>
      </c>
      <c r="G64" s="32">
        <f>+F64/E64</f>
        <v>1</v>
      </c>
      <c r="H64" s="12">
        <f>+H65</f>
        <v>10399090.539999999</v>
      </c>
      <c r="I64" s="32">
        <f>+H64/E64</f>
        <v>4.8649347319683553E-2</v>
      </c>
      <c r="J64" s="12">
        <f>+J65</f>
        <v>7929493.54</v>
      </c>
      <c r="K64" s="32">
        <f>+J64/E64</f>
        <v>3.7096002175652482E-2</v>
      </c>
      <c r="L64" s="12">
        <f>+L65</f>
        <v>7929493.54</v>
      </c>
      <c r="M64" s="32">
        <f>+L64/E64</f>
        <v>3.7096002175652482E-2</v>
      </c>
    </row>
    <row r="65" spans="1:13" ht="15" customHeight="1" x14ac:dyDescent="0.25">
      <c r="A65" s="22" t="s">
        <v>2</v>
      </c>
      <c r="B65" s="22" t="s">
        <v>152</v>
      </c>
      <c r="C65" s="23" t="s">
        <v>153</v>
      </c>
      <c r="D65" s="27"/>
      <c r="E65" s="25">
        <f>SUM(E66:E67)</f>
        <v>213756013.44999999</v>
      </c>
      <c r="F65" s="25">
        <f>SUM(F66:F67)</f>
        <v>213756013.44999999</v>
      </c>
      <c r="G65" s="33">
        <f>+F65/E65</f>
        <v>1</v>
      </c>
      <c r="H65" s="25">
        <f>SUM(H66:H67)</f>
        <v>10399090.539999999</v>
      </c>
      <c r="I65" s="33">
        <f t="shared" si="7"/>
        <v>4.8649347319683553E-2</v>
      </c>
      <c r="J65" s="25">
        <f>SUM(J66:J67)</f>
        <v>7929493.54</v>
      </c>
      <c r="K65" s="33">
        <f t="shared" si="8"/>
        <v>3.7096002175652482E-2</v>
      </c>
      <c r="L65" s="25">
        <f>SUM(L66:L67)</f>
        <v>7929493.54</v>
      </c>
      <c r="M65" s="33">
        <f t="shared" si="9"/>
        <v>3.7096002175652482E-2</v>
      </c>
    </row>
    <row r="66" spans="1:13" ht="15" customHeight="1" x14ac:dyDescent="0.25">
      <c r="A66" s="13" t="s">
        <v>17</v>
      </c>
      <c r="B66" s="13" t="s">
        <v>154</v>
      </c>
      <c r="C66" s="14" t="s">
        <v>155</v>
      </c>
      <c r="D66" s="16">
        <v>1113010</v>
      </c>
      <c r="E66" s="2">
        <v>101673406.44</v>
      </c>
      <c r="F66" s="2">
        <v>101673406.44</v>
      </c>
      <c r="G66" s="34">
        <f t="shared" si="6"/>
        <v>1</v>
      </c>
      <c r="H66" s="2">
        <v>10399090.539999999</v>
      </c>
      <c r="I66" s="34">
        <f>+H66/E66</f>
        <v>0.10227935606875492</v>
      </c>
      <c r="J66" s="2">
        <v>7929493.54</v>
      </c>
      <c r="K66" s="34">
        <f t="shared" si="8"/>
        <v>7.7989848256725725E-2</v>
      </c>
      <c r="L66" s="2">
        <v>7929493.54</v>
      </c>
      <c r="M66" s="34">
        <f t="shared" si="9"/>
        <v>7.7989848256725725E-2</v>
      </c>
    </row>
    <row r="67" spans="1:13" ht="15" customHeight="1" x14ac:dyDescent="0.25">
      <c r="A67" s="13" t="s">
        <v>17</v>
      </c>
      <c r="B67" s="13" t="s">
        <v>156</v>
      </c>
      <c r="C67" s="14" t="s">
        <v>157</v>
      </c>
      <c r="D67" s="16">
        <v>1113010</v>
      </c>
      <c r="E67" s="2">
        <v>112082607.01000001</v>
      </c>
      <c r="F67" s="2">
        <v>112082607.01000001</v>
      </c>
      <c r="G67" s="34">
        <f t="shared" si="6"/>
        <v>1</v>
      </c>
      <c r="H67" s="2">
        <v>0</v>
      </c>
      <c r="I67" s="34">
        <f t="shared" si="7"/>
        <v>0</v>
      </c>
      <c r="J67" s="2">
        <v>0</v>
      </c>
      <c r="K67" s="34">
        <f t="shared" si="8"/>
        <v>0</v>
      </c>
      <c r="L67" s="2">
        <v>0</v>
      </c>
      <c r="M67" s="34">
        <f t="shared" si="9"/>
        <v>0</v>
      </c>
    </row>
    <row r="68" spans="1:13" ht="15" customHeight="1" x14ac:dyDescent="0.25">
      <c r="A68" s="76" t="s">
        <v>190</v>
      </c>
      <c r="B68" s="77"/>
      <c r="C68" s="78"/>
      <c r="D68" s="18"/>
      <c r="E68" s="3">
        <f>E69</f>
        <v>4333628612</v>
      </c>
      <c r="F68" s="48">
        <v>0</v>
      </c>
      <c r="G68" s="56">
        <f>+F68/E68</f>
        <v>0</v>
      </c>
      <c r="H68" s="48">
        <v>0</v>
      </c>
      <c r="I68" s="56">
        <f>I69</f>
        <v>0</v>
      </c>
      <c r="J68" s="48">
        <v>0</v>
      </c>
      <c r="K68" s="56">
        <f>K69</f>
        <v>0</v>
      </c>
      <c r="L68" s="48">
        <v>0</v>
      </c>
      <c r="M68" s="56">
        <f>M69</f>
        <v>0</v>
      </c>
    </row>
    <row r="69" spans="1:13" ht="15" customHeight="1" x14ac:dyDescent="0.25">
      <c r="A69" s="57" t="s">
        <v>2</v>
      </c>
      <c r="B69" s="58" t="s">
        <v>185</v>
      </c>
      <c r="C69" s="59" t="s">
        <v>186</v>
      </c>
      <c r="D69" s="60">
        <v>1113010</v>
      </c>
      <c r="E69" s="2">
        <v>4333628612</v>
      </c>
      <c r="F69" s="2"/>
      <c r="G69" s="34"/>
      <c r="H69" s="2"/>
      <c r="I69" s="34"/>
      <c r="J69" s="2"/>
      <c r="K69" s="34"/>
      <c r="L69" s="2"/>
      <c r="M69" s="34"/>
    </row>
    <row r="70" spans="1:13" ht="30" customHeight="1" x14ac:dyDescent="0.25">
      <c r="A70" s="72" t="s">
        <v>4</v>
      </c>
      <c r="B70" s="73"/>
      <c r="C70" s="74"/>
      <c r="D70" s="28"/>
      <c r="E70" s="15">
        <f>+E8+E37+E62+E68</f>
        <v>28439244044.27</v>
      </c>
      <c r="F70" s="15">
        <f>+F8+F37+F62</f>
        <v>19477352406.690002</v>
      </c>
      <c r="G70" s="30">
        <f t="shared" si="6"/>
        <v>0.68487588405551658</v>
      </c>
      <c r="H70" s="15">
        <f>+H8+H37+H62</f>
        <v>8619137231.9500027</v>
      </c>
      <c r="I70" s="30">
        <f t="shared" si="7"/>
        <v>0.30307195291594274</v>
      </c>
      <c r="J70" s="15">
        <f>+J8+J37+J62</f>
        <v>7599866838.1400013</v>
      </c>
      <c r="K70" s="30">
        <f t="shared" si="8"/>
        <v>0.26723167557863547</v>
      </c>
      <c r="L70" s="15">
        <f>+L8+L37+L62</f>
        <v>7599866838.1400013</v>
      </c>
      <c r="M70" s="30">
        <f t="shared" si="9"/>
        <v>0.26723167557863547</v>
      </c>
    </row>
    <row r="71" spans="1:13" ht="15" customHeight="1" x14ac:dyDescent="0.25">
      <c r="E71" s="20"/>
      <c r="F71" s="20"/>
      <c r="G71" s="20"/>
      <c r="H71" s="20"/>
      <c r="I71" s="20"/>
      <c r="J71" s="20"/>
      <c r="K71" s="20"/>
      <c r="L71" s="20"/>
      <c r="M71" s="20"/>
    </row>
    <row r="72" spans="1:13" x14ac:dyDescent="0.25">
      <c r="E72" s="19"/>
      <c r="F72" s="19"/>
      <c r="G72" s="19"/>
      <c r="H72" s="19"/>
      <c r="I72" s="19"/>
      <c r="J72" s="19"/>
      <c r="K72" s="19"/>
      <c r="L72" s="19"/>
      <c r="M72" s="19"/>
    </row>
    <row r="73" spans="1:13" x14ac:dyDescent="0.25">
      <c r="A73" t="s">
        <v>31</v>
      </c>
      <c r="B73" t="s">
        <v>32</v>
      </c>
    </row>
    <row r="76" spans="1:13" x14ac:dyDescent="0.25">
      <c r="E76" s="61"/>
    </row>
    <row r="77" spans="1:13" x14ac:dyDescent="0.25">
      <c r="E77" s="4"/>
    </row>
  </sheetData>
  <autoFilter ref="A6:L67"/>
  <mergeCells count="10">
    <mergeCell ref="A1:L1"/>
    <mergeCell ref="A2:L2"/>
    <mergeCell ref="A3:L3"/>
    <mergeCell ref="A4:L4"/>
    <mergeCell ref="A68:C68"/>
    <mergeCell ref="F5:G5"/>
    <mergeCell ref="H5:I5"/>
    <mergeCell ref="J5:K5"/>
    <mergeCell ref="L5:M5"/>
    <mergeCell ref="A70:C70"/>
  </mergeCells>
  <pageMargins left="0.7" right="0.7" top="0.75" bottom="0.75" header="0.3" footer="0.3"/>
  <pageSetup orientation="portrait" r:id="rId1"/>
  <ignoredErrors>
    <ignoredError sqref="H9 E9:F9 J9 L9 E41: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2" width="11.42578125" style="35"/>
    <col min="13" max="16384" width="11.42578125" style="38"/>
  </cols>
  <sheetData>
    <row r="1" spans="1:12" ht="21.75" customHeight="1" x14ac:dyDescent="0.2">
      <c r="A1" s="46" t="s">
        <v>34</v>
      </c>
      <c r="B1" s="79" t="s">
        <v>35</v>
      </c>
      <c r="C1" s="79"/>
      <c r="D1" s="79"/>
      <c r="E1" s="79"/>
      <c r="F1" s="79"/>
      <c r="G1" s="79"/>
      <c r="H1" s="79"/>
      <c r="I1" s="79"/>
      <c r="J1" s="79"/>
      <c r="K1" s="79"/>
    </row>
    <row r="2" spans="1:12" ht="27" customHeight="1" x14ac:dyDescent="0.2">
      <c r="A2" s="46" t="s">
        <v>36</v>
      </c>
      <c r="B2" s="80" t="s">
        <v>37</v>
      </c>
      <c r="C2" s="80"/>
      <c r="D2" s="80"/>
      <c r="E2" s="80"/>
      <c r="F2" s="80"/>
      <c r="G2" s="80"/>
      <c r="H2" s="80"/>
      <c r="I2" s="80"/>
      <c r="J2" s="80"/>
      <c r="K2" s="80"/>
    </row>
    <row r="3" spans="1:12" ht="21.75" customHeight="1" x14ac:dyDescent="0.2">
      <c r="A3" s="46" t="s">
        <v>38</v>
      </c>
      <c r="B3" s="81" t="s">
        <v>39</v>
      </c>
      <c r="C3" s="82"/>
      <c r="D3" s="82"/>
      <c r="E3" s="82"/>
      <c r="F3" s="82"/>
      <c r="G3" s="82"/>
      <c r="H3" s="82"/>
      <c r="I3" s="82"/>
      <c r="J3" s="82"/>
      <c r="K3" s="83"/>
    </row>
    <row r="4" spans="1:12" ht="15" customHeight="1" x14ac:dyDescent="0.2">
      <c r="A4" s="84" t="s">
        <v>40</v>
      </c>
      <c r="B4" s="85" t="s">
        <v>59</v>
      </c>
      <c r="C4" s="85"/>
      <c r="D4" s="85"/>
      <c r="E4" s="85"/>
      <c r="F4" s="85"/>
      <c r="G4" s="85"/>
      <c r="H4" s="85"/>
      <c r="I4" s="85"/>
      <c r="J4" s="85"/>
      <c r="K4" s="85"/>
    </row>
    <row r="5" spans="1:12" x14ac:dyDescent="0.2">
      <c r="A5" s="84"/>
      <c r="B5" s="85"/>
      <c r="C5" s="85"/>
      <c r="D5" s="85"/>
      <c r="E5" s="85"/>
      <c r="F5" s="85"/>
      <c r="G5" s="85"/>
      <c r="H5" s="85"/>
      <c r="I5" s="85"/>
      <c r="J5" s="85"/>
      <c r="K5" s="85"/>
    </row>
    <row r="6" spans="1:12" x14ac:dyDescent="0.2">
      <c r="A6" s="84"/>
      <c r="B6" s="85"/>
      <c r="C6" s="85"/>
      <c r="D6" s="85"/>
      <c r="E6" s="85"/>
      <c r="F6" s="85"/>
      <c r="G6" s="85"/>
      <c r="H6" s="85"/>
      <c r="I6" s="85"/>
      <c r="J6" s="85"/>
      <c r="K6" s="85"/>
    </row>
    <row r="7" spans="1:12" x14ac:dyDescent="0.2">
      <c r="A7" s="84"/>
      <c r="B7" s="85"/>
      <c r="C7" s="85"/>
      <c r="D7" s="85"/>
      <c r="E7" s="85"/>
      <c r="F7" s="85"/>
      <c r="G7" s="85"/>
      <c r="H7" s="85"/>
      <c r="I7" s="85"/>
      <c r="J7" s="85"/>
      <c r="K7" s="85"/>
    </row>
    <row r="8" spans="1:12" x14ac:dyDescent="0.2">
      <c r="A8" s="84"/>
      <c r="B8" s="85"/>
      <c r="C8" s="85"/>
      <c r="D8" s="85"/>
      <c r="E8" s="85"/>
      <c r="F8" s="85"/>
      <c r="G8" s="85"/>
      <c r="H8" s="85"/>
      <c r="I8" s="85"/>
      <c r="J8" s="85"/>
      <c r="K8" s="85"/>
    </row>
    <row r="9" spans="1:12" x14ac:dyDescent="0.2">
      <c r="A9" s="84"/>
      <c r="B9" s="85"/>
      <c r="C9" s="85"/>
      <c r="D9" s="85"/>
      <c r="E9" s="85"/>
      <c r="F9" s="85"/>
      <c r="G9" s="85"/>
      <c r="H9" s="85"/>
      <c r="I9" s="85"/>
      <c r="J9" s="85"/>
      <c r="K9" s="85"/>
    </row>
    <row r="10" spans="1:12" s="42" customFormat="1" x14ac:dyDescent="0.25">
      <c r="A10" s="39"/>
      <c r="B10" s="40"/>
      <c r="C10" s="40"/>
      <c r="D10" s="40"/>
      <c r="E10" s="40"/>
      <c r="F10" s="40"/>
      <c r="G10" s="40"/>
      <c r="H10" s="40"/>
      <c r="I10" s="40"/>
      <c r="J10" s="40"/>
      <c r="K10" s="40"/>
      <c r="L10" s="41"/>
    </row>
    <row r="11" spans="1:12" s="42" customFormat="1" ht="25.5" customHeight="1" x14ac:dyDescent="0.25">
      <c r="A11" s="84" t="s">
        <v>41</v>
      </c>
      <c r="B11" s="84"/>
      <c r="C11" s="84"/>
      <c r="D11" s="84"/>
      <c r="E11" s="84"/>
      <c r="F11" s="84"/>
      <c r="G11" s="84"/>
      <c r="H11" s="84"/>
      <c r="I11" s="84"/>
      <c r="J11" s="84"/>
      <c r="K11" s="84"/>
    </row>
    <row r="12" spans="1:12" ht="15" customHeight="1" x14ac:dyDescent="0.2">
      <c r="A12" s="86" t="s">
        <v>42</v>
      </c>
      <c r="B12" s="87" t="s">
        <v>172</v>
      </c>
      <c r="C12" s="87"/>
      <c r="D12" s="87"/>
      <c r="E12" s="87"/>
      <c r="F12" s="87"/>
      <c r="G12" s="87"/>
      <c r="H12" s="87"/>
      <c r="I12" s="87"/>
      <c r="J12" s="87"/>
      <c r="K12" s="87"/>
    </row>
    <row r="13" spans="1:12" x14ac:dyDescent="0.2">
      <c r="A13" s="86"/>
      <c r="B13" s="87"/>
      <c r="C13" s="87"/>
      <c r="D13" s="87"/>
      <c r="E13" s="87"/>
      <c r="F13" s="87"/>
      <c r="G13" s="87"/>
      <c r="H13" s="87"/>
      <c r="I13" s="87"/>
      <c r="J13" s="87"/>
      <c r="K13" s="87"/>
    </row>
    <row r="14" spans="1:12" x14ac:dyDescent="0.2">
      <c r="A14" s="86"/>
      <c r="B14" s="87"/>
      <c r="C14" s="87"/>
      <c r="D14" s="87"/>
      <c r="E14" s="87"/>
      <c r="F14" s="87"/>
      <c r="G14" s="87"/>
      <c r="H14" s="87"/>
      <c r="I14" s="87"/>
      <c r="J14" s="87"/>
      <c r="K14" s="87"/>
    </row>
    <row r="15" spans="1:12" x14ac:dyDescent="0.2">
      <c r="A15" s="86"/>
      <c r="B15" s="87"/>
      <c r="C15" s="87"/>
      <c r="D15" s="87"/>
      <c r="E15" s="87"/>
      <c r="F15" s="87"/>
      <c r="G15" s="87"/>
      <c r="H15" s="87"/>
      <c r="I15" s="87"/>
      <c r="J15" s="87"/>
      <c r="K15" s="87"/>
    </row>
    <row r="16" spans="1:12" x14ac:dyDescent="0.2">
      <c r="A16" s="86"/>
      <c r="B16" s="87"/>
      <c r="C16" s="87"/>
      <c r="D16" s="87"/>
      <c r="E16" s="87"/>
      <c r="F16" s="87"/>
      <c r="G16" s="87"/>
      <c r="H16" s="87"/>
      <c r="I16" s="87"/>
      <c r="J16" s="87"/>
      <c r="K16" s="87"/>
    </row>
    <row r="17" spans="1:11" x14ac:dyDescent="0.2">
      <c r="A17" s="86"/>
      <c r="B17" s="87"/>
      <c r="C17" s="87"/>
      <c r="D17" s="87"/>
      <c r="E17" s="87"/>
      <c r="F17" s="87"/>
      <c r="G17" s="87"/>
      <c r="H17" s="87"/>
      <c r="I17" s="87"/>
      <c r="J17" s="87"/>
      <c r="K17" s="87"/>
    </row>
    <row r="18" spans="1:11" x14ac:dyDescent="0.2">
      <c r="A18" s="86"/>
      <c r="B18" s="87"/>
      <c r="C18" s="87"/>
      <c r="D18" s="87"/>
      <c r="E18" s="87"/>
      <c r="F18" s="87"/>
      <c r="G18" s="87"/>
      <c r="H18" s="87"/>
      <c r="I18" s="87"/>
      <c r="J18" s="87"/>
      <c r="K18" s="87"/>
    </row>
    <row r="19" spans="1:11" x14ac:dyDescent="0.2">
      <c r="A19" s="86"/>
      <c r="B19" s="87"/>
      <c r="C19" s="87"/>
      <c r="D19" s="87"/>
      <c r="E19" s="87"/>
      <c r="F19" s="87"/>
      <c r="G19" s="87"/>
      <c r="H19" s="87"/>
      <c r="I19" s="87"/>
      <c r="J19" s="87"/>
      <c r="K19" s="87"/>
    </row>
    <row r="20" spans="1:11" x14ac:dyDescent="0.2">
      <c r="A20" s="86" t="s">
        <v>43</v>
      </c>
      <c r="B20" s="87" t="s">
        <v>173</v>
      </c>
      <c r="C20" s="87"/>
      <c r="D20" s="87"/>
      <c r="E20" s="87"/>
      <c r="F20" s="87"/>
      <c r="G20" s="87"/>
      <c r="H20" s="87"/>
      <c r="I20" s="87"/>
      <c r="J20" s="87"/>
      <c r="K20" s="87"/>
    </row>
    <row r="21" spans="1:11" x14ac:dyDescent="0.2">
      <c r="A21" s="86"/>
      <c r="B21" s="87"/>
      <c r="C21" s="87"/>
      <c r="D21" s="87"/>
      <c r="E21" s="87"/>
      <c r="F21" s="87"/>
      <c r="G21" s="87"/>
      <c r="H21" s="87"/>
      <c r="I21" s="87"/>
      <c r="J21" s="87"/>
      <c r="K21" s="87"/>
    </row>
    <row r="22" spans="1:11" x14ac:dyDescent="0.2">
      <c r="A22" s="86"/>
      <c r="B22" s="87"/>
      <c r="C22" s="87"/>
      <c r="D22" s="87"/>
      <c r="E22" s="87"/>
      <c r="F22" s="87"/>
      <c r="G22" s="87"/>
      <c r="H22" s="87"/>
      <c r="I22" s="87"/>
      <c r="J22" s="87"/>
      <c r="K22" s="87"/>
    </row>
    <row r="23" spans="1:11" x14ac:dyDescent="0.2">
      <c r="A23" s="86" t="s">
        <v>44</v>
      </c>
      <c r="B23" s="87" t="s">
        <v>174</v>
      </c>
      <c r="C23" s="87"/>
      <c r="D23" s="87"/>
      <c r="E23" s="87"/>
      <c r="F23" s="87"/>
      <c r="G23" s="87"/>
      <c r="H23" s="87"/>
      <c r="I23" s="87"/>
      <c r="J23" s="87"/>
      <c r="K23" s="87"/>
    </row>
    <row r="24" spans="1:11" x14ac:dyDescent="0.2">
      <c r="A24" s="86"/>
      <c r="B24" s="87"/>
      <c r="C24" s="87"/>
      <c r="D24" s="87"/>
      <c r="E24" s="87"/>
      <c r="F24" s="87"/>
      <c r="G24" s="87"/>
      <c r="H24" s="87"/>
      <c r="I24" s="87"/>
      <c r="J24" s="87"/>
      <c r="K24" s="87"/>
    </row>
    <row r="25" spans="1:11" x14ac:dyDescent="0.2">
      <c r="A25" s="86"/>
      <c r="B25" s="87"/>
      <c r="C25" s="87"/>
      <c r="D25" s="87"/>
      <c r="E25" s="87"/>
      <c r="F25" s="87"/>
      <c r="G25" s="87"/>
      <c r="H25" s="87"/>
      <c r="I25" s="87"/>
      <c r="J25" s="87"/>
      <c r="K25" s="87"/>
    </row>
    <row r="26" spans="1:11" ht="12.75" customHeight="1" x14ac:dyDescent="0.2">
      <c r="A26" s="86" t="s">
        <v>45</v>
      </c>
      <c r="B26" s="87" t="s">
        <v>175</v>
      </c>
      <c r="C26" s="87"/>
      <c r="D26" s="87"/>
      <c r="E26" s="87"/>
      <c r="F26" s="87"/>
      <c r="G26" s="87"/>
      <c r="H26" s="87"/>
      <c r="I26" s="87"/>
      <c r="J26" s="87"/>
      <c r="K26" s="87"/>
    </row>
    <row r="27" spans="1:11" x14ac:dyDescent="0.2">
      <c r="A27" s="86"/>
      <c r="B27" s="87"/>
      <c r="C27" s="87"/>
      <c r="D27" s="87"/>
      <c r="E27" s="87"/>
      <c r="F27" s="87"/>
      <c r="G27" s="87"/>
      <c r="H27" s="87"/>
      <c r="I27" s="87"/>
      <c r="J27" s="87"/>
      <c r="K27" s="87"/>
    </row>
    <row r="28" spans="1:11" x14ac:dyDescent="0.2">
      <c r="A28" s="86"/>
      <c r="B28" s="87"/>
      <c r="C28" s="87"/>
      <c r="D28" s="87"/>
      <c r="E28" s="87"/>
      <c r="F28" s="87"/>
      <c r="G28" s="87"/>
      <c r="H28" s="87"/>
      <c r="I28" s="87"/>
      <c r="J28" s="87"/>
      <c r="K28" s="87"/>
    </row>
    <row r="29" spans="1:11" x14ac:dyDescent="0.2">
      <c r="A29" s="86"/>
      <c r="B29" s="87"/>
      <c r="C29" s="87"/>
      <c r="D29" s="87"/>
      <c r="E29" s="87"/>
      <c r="F29" s="87"/>
      <c r="G29" s="87"/>
      <c r="H29" s="87"/>
      <c r="I29" s="87"/>
      <c r="J29" s="87"/>
      <c r="K29" s="87"/>
    </row>
    <row r="30" spans="1:11" x14ac:dyDescent="0.2">
      <c r="A30" s="86"/>
      <c r="B30" s="87"/>
      <c r="C30" s="87"/>
      <c r="D30" s="87"/>
      <c r="E30" s="87"/>
      <c r="F30" s="87"/>
      <c r="G30" s="87"/>
      <c r="H30" s="87"/>
      <c r="I30" s="87"/>
      <c r="J30" s="87"/>
      <c r="K30" s="87"/>
    </row>
    <row r="31" spans="1:11" x14ac:dyDescent="0.2">
      <c r="A31" s="86"/>
      <c r="B31" s="87"/>
      <c r="C31" s="87"/>
      <c r="D31" s="87"/>
      <c r="E31" s="87"/>
      <c r="F31" s="87"/>
      <c r="G31" s="87"/>
      <c r="H31" s="87"/>
      <c r="I31" s="87"/>
      <c r="J31" s="87"/>
      <c r="K31" s="87"/>
    </row>
    <row r="32" spans="1:11" x14ac:dyDescent="0.2">
      <c r="A32" s="88" t="s">
        <v>46</v>
      </c>
      <c r="B32" s="90" t="s">
        <v>47</v>
      </c>
      <c r="C32" s="91"/>
      <c r="D32" s="91"/>
      <c r="E32" s="91"/>
      <c r="F32" s="91"/>
      <c r="G32" s="91"/>
      <c r="H32" s="91"/>
      <c r="I32" s="91"/>
      <c r="J32" s="91"/>
      <c r="K32" s="92"/>
    </row>
    <row r="33" spans="1:11" x14ac:dyDescent="0.2">
      <c r="A33" s="89"/>
      <c r="B33" s="93"/>
      <c r="C33" s="94"/>
      <c r="D33" s="94"/>
      <c r="E33" s="94"/>
      <c r="F33" s="94"/>
      <c r="G33" s="94"/>
      <c r="H33" s="94"/>
      <c r="I33" s="94"/>
      <c r="J33" s="94"/>
      <c r="K33" s="95"/>
    </row>
    <row r="34" spans="1:11" s="35" customFormat="1" x14ac:dyDescent="0.2">
      <c r="A34" s="96" t="s">
        <v>60</v>
      </c>
      <c r="B34" s="97" t="s">
        <v>48</v>
      </c>
      <c r="C34" s="97"/>
      <c r="D34" s="97"/>
      <c r="E34" s="97"/>
      <c r="F34" s="97"/>
      <c r="G34" s="97"/>
      <c r="H34" s="97"/>
      <c r="I34" s="97"/>
      <c r="J34" s="97"/>
      <c r="K34" s="97"/>
    </row>
    <row r="35" spans="1:11" s="35" customFormat="1" ht="18" customHeight="1" x14ac:dyDescent="0.2">
      <c r="A35" s="96"/>
      <c r="B35" s="97"/>
      <c r="C35" s="97"/>
      <c r="D35" s="97"/>
      <c r="E35" s="97"/>
      <c r="F35" s="97"/>
      <c r="G35" s="97"/>
      <c r="H35" s="97"/>
      <c r="I35" s="97"/>
      <c r="J35" s="97"/>
      <c r="K35" s="97"/>
    </row>
    <row r="36" spans="1:11" s="35" customFormat="1" ht="18" customHeight="1" x14ac:dyDescent="0.2">
      <c r="A36" s="96" t="s">
        <v>61</v>
      </c>
      <c r="B36" s="97" t="s">
        <v>49</v>
      </c>
      <c r="C36" s="97"/>
      <c r="D36" s="97"/>
      <c r="E36" s="97"/>
      <c r="F36" s="97"/>
      <c r="G36" s="97"/>
      <c r="H36" s="97"/>
      <c r="I36" s="97"/>
      <c r="J36" s="97"/>
      <c r="K36" s="97"/>
    </row>
    <row r="37" spans="1:11" s="35" customFormat="1" x14ac:dyDescent="0.2">
      <c r="A37" s="96"/>
      <c r="B37" s="97"/>
      <c r="C37" s="97"/>
      <c r="D37" s="97"/>
      <c r="E37" s="97"/>
      <c r="F37" s="97"/>
      <c r="G37" s="97"/>
      <c r="H37" s="97"/>
      <c r="I37" s="97"/>
      <c r="J37" s="97"/>
      <c r="K37" s="97"/>
    </row>
    <row r="38" spans="1:11" s="35" customFormat="1" x14ac:dyDescent="0.2">
      <c r="A38" s="96" t="s">
        <v>62</v>
      </c>
      <c r="B38" s="87" t="s">
        <v>50</v>
      </c>
      <c r="C38" s="87"/>
      <c r="D38" s="87"/>
      <c r="E38" s="87"/>
      <c r="F38" s="87"/>
      <c r="G38" s="87"/>
      <c r="H38" s="87"/>
      <c r="I38" s="87"/>
      <c r="J38" s="87"/>
      <c r="K38" s="87"/>
    </row>
    <row r="39" spans="1:11" s="35" customFormat="1" ht="20.25" customHeight="1" x14ac:dyDescent="0.2">
      <c r="A39" s="96"/>
      <c r="B39" s="87"/>
      <c r="C39" s="87"/>
      <c r="D39" s="87"/>
      <c r="E39" s="87"/>
      <c r="F39" s="87"/>
      <c r="G39" s="87"/>
      <c r="H39" s="87"/>
      <c r="I39" s="87"/>
      <c r="J39" s="87"/>
      <c r="K39" s="87"/>
    </row>
    <row r="40" spans="1:11" s="35" customFormat="1" ht="20.25" customHeight="1" x14ac:dyDescent="0.2">
      <c r="A40" s="96" t="s">
        <v>63</v>
      </c>
      <c r="B40" s="87" t="s">
        <v>51</v>
      </c>
      <c r="C40" s="87"/>
      <c r="D40" s="87"/>
      <c r="E40" s="87"/>
      <c r="F40" s="87"/>
      <c r="G40" s="87"/>
      <c r="H40" s="87"/>
      <c r="I40" s="87"/>
      <c r="J40" s="87"/>
      <c r="K40" s="87"/>
    </row>
    <row r="41" spans="1:11" s="35" customFormat="1" x14ac:dyDescent="0.2">
      <c r="A41" s="96"/>
      <c r="B41" s="87"/>
      <c r="C41" s="87"/>
      <c r="D41" s="87"/>
      <c r="E41" s="87"/>
      <c r="F41" s="87"/>
      <c r="G41" s="87"/>
      <c r="H41" s="87"/>
      <c r="I41" s="87"/>
      <c r="J41" s="87"/>
      <c r="K41" s="87"/>
    </row>
    <row r="42" spans="1:11" s="35" customFormat="1" x14ac:dyDescent="0.2">
      <c r="A42" s="96" t="s">
        <v>64</v>
      </c>
      <c r="B42" s="87" t="s">
        <v>52</v>
      </c>
      <c r="C42" s="87"/>
      <c r="D42" s="87"/>
      <c r="E42" s="87"/>
      <c r="F42" s="87"/>
      <c r="G42" s="87"/>
      <c r="H42" s="87"/>
      <c r="I42" s="87"/>
      <c r="J42" s="87"/>
      <c r="K42" s="87"/>
    </row>
    <row r="43" spans="1:11" s="35" customFormat="1" x14ac:dyDescent="0.2">
      <c r="A43" s="96"/>
      <c r="B43" s="87"/>
      <c r="C43" s="87"/>
      <c r="D43" s="87"/>
      <c r="E43" s="87"/>
      <c r="F43" s="87"/>
      <c r="G43" s="87"/>
      <c r="H43" s="87"/>
      <c r="I43" s="87"/>
      <c r="J43" s="87"/>
      <c r="K43" s="87"/>
    </row>
    <row r="44" spans="1:11" s="35" customFormat="1" x14ac:dyDescent="0.2">
      <c r="A44" s="96" t="s">
        <v>65</v>
      </c>
      <c r="B44" s="97" t="s">
        <v>53</v>
      </c>
      <c r="C44" s="97"/>
      <c r="D44" s="97"/>
      <c r="E44" s="97"/>
      <c r="F44" s="97"/>
      <c r="G44" s="97"/>
      <c r="H44" s="97"/>
      <c r="I44" s="97"/>
      <c r="J44" s="97"/>
      <c r="K44" s="97"/>
    </row>
    <row r="45" spans="1:11" s="35" customFormat="1" x14ac:dyDescent="0.2">
      <c r="A45" s="96"/>
      <c r="B45" s="97"/>
      <c r="C45" s="97"/>
      <c r="D45" s="97"/>
      <c r="E45" s="97"/>
      <c r="F45" s="97"/>
      <c r="G45" s="97"/>
      <c r="H45" s="97"/>
      <c r="I45" s="97"/>
      <c r="J45" s="97"/>
      <c r="K45" s="97"/>
    </row>
    <row r="46" spans="1:11" s="35" customFormat="1" x14ac:dyDescent="0.2">
      <c r="A46" s="96" t="s">
        <v>66</v>
      </c>
      <c r="B46" s="97" t="s">
        <v>54</v>
      </c>
      <c r="C46" s="97"/>
      <c r="D46" s="97"/>
      <c r="E46" s="97"/>
      <c r="F46" s="97"/>
      <c r="G46" s="97"/>
      <c r="H46" s="97"/>
      <c r="I46" s="97"/>
      <c r="J46" s="97"/>
      <c r="K46" s="97"/>
    </row>
    <row r="47" spans="1:11" s="35" customFormat="1" x14ac:dyDescent="0.2">
      <c r="A47" s="96"/>
      <c r="B47" s="97"/>
      <c r="C47" s="97"/>
      <c r="D47" s="97"/>
      <c r="E47" s="97"/>
      <c r="F47" s="97"/>
      <c r="G47" s="97"/>
      <c r="H47" s="97"/>
      <c r="I47" s="97"/>
      <c r="J47" s="97"/>
      <c r="K47" s="97"/>
    </row>
    <row r="48" spans="1:11" s="35" customFormat="1" x14ac:dyDescent="0.2">
      <c r="A48" s="96" t="s">
        <v>67</v>
      </c>
      <c r="B48" s="97" t="s">
        <v>55</v>
      </c>
      <c r="C48" s="97"/>
      <c r="D48" s="97"/>
      <c r="E48" s="97"/>
      <c r="F48" s="97"/>
      <c r="G48" s="97"/>
      <c r="H48" s="97"/>
      <c r="I48" s="97"/>
      <c r="J48" s="97"/>
      <c r="K48" s="97"/>
    </row>
    <row r="49" spans="1:11" s="35" customFormat="1" x14ac:dyDescent="0.2">
      <c r="A49" s="96"/>
      <c r="B49" s="97"/>
      <c r="C49" s="97"/>
      <c r="D49" s="97"/>
      <c r="E49" s="97"/>
      <c r="F49" s="97"/>
      <c r="G49" s="97"/>
      <c r="H49" s="97"/>
      <c r="I49" s="97"/>
      <c r="J49" s="97"/>
      <c r="K49" s="97"/>
    </row>
  </sheetData>
  <mergeCells count="32">
    <mergeCell ref="A40:A41"/>
    <mergeCell ref="B40:K41"/>
    <mergeCell ref="A48:A49"/>
    <mergeCell ref="B48:K49"/>
    <mergeCell ref="A42:A43"/>
    <mergeCell ref="B42:K43"/>
    <mergeCell ref="A44:A45"/>
    <mergeCell ref="B44:K45"/>
    <mergeCell ref="A46:A47"/>
    <mergeCell ref="B46:K47"/>
    <mergeCell ref="A34:A35"/>
    <mergeCell ref="B34:K35"/>
    <mergeCell ref="A36:A37"/>
    <mergeCell ref="B36:K37"/>
    <mergeCell ref="A38:A39"/>
    <mergeCell ref="B38:K39"/>
    <mergeCell ref="A23:A25"/>
    <mergeCell ref="B23:K25"/>
    <mergeCell ref="A26:A31"/>
    <mergeCell ref="B26:K31"/>
    <mergeCell ref="A32:A33"/>
    <mergeCell ref="B32:K33"/>
    <mergeCell ref="A11:K11"/>
    <mergeCell ref="A12:A19"/>
    <mergeCell ref="B12:K19"/>
    <mergeCell ref="A20:A22"/>
    <mergeCell ref="B20:K22"/>
    <mergeCell ref="B1:K1"/>
    <mergeCell ref="B2:K2"/>
    <mergeCell ref="B3:K3"/>
    <mergeCell ref="A4:A9"/>
    <mergeCell ref="B4:K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2024-01-22T20:04:51Z</dcterms:modified>
</cp:coreProperties>
</file>