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SERGIO RODRIGUEZ\Trabajo en Casa SRS\Informes Ejecucion Presupuestal\SGR\2026\06 Junio\"/>
    </mc:Choice>
  </mc:AlternateContent>
  <xr:revisionPtr revIDLastSave="0" documentId="13_ncr:1_{6F115B15-34D0-4182-A318-E333B9D1B1A6}"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2" l="1"/>
  <c r="L68" i="2"/>
  <c r="J68" i="2"/>
  <c r="H68" i="2"/>
  <c r="E68" i="2"/>
  <c r="J32" i="2" l="1"/>
  <c r="G12" i="13" l="1"/>
  <c r="E66" i="2" l="1"/>
  <c r="L66" i="2"/>
  <c r="J66" i="2"/>
  <c r="H66" i="2"/>
  <c r="G55" i="2" l="1"/>
  <c r="M55" i="2"/>
  <c r="I55" i="2"/>
  <c r="G43" i="2" l="1"/>
  <c r="I43" i="2" l="1"/>
  <c r="M43" i="2"/>
  <c r="G10" i="13"/>
  <c r="G14" i="13" s="1"/>
  <c r="A4" i="13"/>
  <c r="K19" i="2" l="1"/>
  <c r="G33" i="2"/>
  <c r="G44" i="2"/>
  <c r="K44" i="2"/>
  <c r="M13" i="2"/>
  <c r="I18" i="2"/>
  <c r="K39" i="2"/>
  <c r="F63" i="2"/>
  <c r="F62" i="2" s="1"/>
  <c r="I44" i="2"/>
  <c r="J31" i="2" l="1"/>
  <c r="M39" i="2"/>
  <c r="G39"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K47" i="2" l="1"/>
  <c r="L37" i="2"/>
  <c r="I45" i="2"/>
  <c r="H31" i="2"/>
  <c r="I35" i="2" s="1"/>
  <c r="I36" i="2"/>
  <c r="M32" i="2"/>
  <c r="G32" i="2"/>
  <c r="K31" i="2"/>
  <c r="I32" i="2"/>
  <c r="J37" i="2"/>
  <c r="E9" i="2"/>
  <c r="E8" i="2" s="1"/>
  <c r="G21" i="2"/>
  <c r="L31" i="2"/>
  <c r="M31" i="2" s="1"/>
  <c r="I21" i="2"/>
  <c r="F37" i="2"/>
  <c r="H37" i="2"/>
  <c r="F31" i="2"/>
  <c r="K32" i="2"/>
  <c r="M21" i="2"/>
  <c r="K21" i="2"/>
  <c r="J60" i="2"/>
  <c r="F60" i="2"/>
  <c r="L60" i="2"/>
  <c r="H61" i="2"/>
  <c r="K43" i="2" l="1"/>
  <c r="K55" i="2"/>
  <c r="I31" i="2"/>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G9" i="2" l="1"/>
  <c r="F8" i="2"/>
  <c r="H9" i="2"/>
  <c r="I10" i="2"/>
  <c r="H8" i="2" l="1"/>
  <c r="I9" i="2"/>
  <c r="G8" i="2"/>
  <c r="F70" i="2"/>
  <c r="H70" i="2" l="1"/>
  <c r="I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K60" i="2" l="1"/>
  <c r="M60" i="2"/>
  <c r="G60" i="2"/>
  <c r="I60" i="2"/>
  <c r="G70" i="2" l="1"/>
  <c r="I70" i="2"/>
  <c r="J11" i="2"/>
  <c r="K12" i="2"/>
  <c r="L11" i="2" l="1"/>
  <c r="M12" i="2"/>
  <c r="K11" i="2"/>
  <c r="J10" i="2"/>
  <c r="M11" i="2" l="1"/>
  <c r="L10" i="2"/>
  <c r="K10" i="2"/>
  <c r="J9" i="2"/>
  <c r="M10" i="2" l="1"/>
  <c r="L9" i="2"/>
  <c r="J8" i="2"/>
  <c r="J70" i="2" s="1"/>
  <c r="K9" i="2"/>
  <c r="L8" i="2" l="1"/>
  <c r="M9" i="2"/>
  <c r="K8" i="2"/>
  <c r="K70" i="2"/>
  <c r="L70" i="2" l="1"/>
  <c r="M70" i="2" s="1"/>
  <c r="M8" i="2"/>
</calcChain>
</file>

<file path=xl/sharedStrings.xml><?xml version="1.0" encoding="utf-8"?>
<sst xmlns="http://schemas.openxmlformats.org/spreadsheetml/2006/main" count="260" uniqueCount="190">
  <si>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</si>
  <si>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</si>
  <si>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</si>
  <si>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</si>
  <si>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</si>
  <si>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</si>
  <si>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</si>
  <si>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</si>
  <si>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</si>
  <si>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</si>
  <si>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</si>
  <si>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</si>
  <si>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</si>
  <si>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</si>
  <si>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</si>
  <si>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</si>
  <si>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</si>
  <si>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</si>
  <si>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</si>
  <si>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</si>
  <si>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</si>
  <si>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</si>
  <si>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</si>
  <si>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</si>
  <si>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</si>
  <si>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</si>
  <si>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</si>
  <si>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</si>
  <si>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</si>
  <si>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</si>
  <si>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</si>
  <si>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</si>
  <si>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</si>
  <si>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</si>
  <si>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</si>
  <si>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</si>
  <si>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</si>
  <si>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</si>
  <si>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</si>
  <si>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</si>
  <si>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</si>
  <si>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</si>
  <si>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</si>
  <si>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</si>
  <si>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</si>
  <si>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</si>
  <si>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</si>
  <si>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</si>
  <si>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</si>
  <si>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</si>
  <si>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</si>
  <si>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</si>
  <si>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</si>
  <si>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</si>
  <si>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</si>
  <si>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</si>
  <si>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</si>
  <si>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</si>
  <si>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</si>
  <si>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</si>
  <si>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</si>
  <si>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</si>
  <si>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</si>
  <si>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</si>
  <si>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</si>
  <si>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</si>
  <si>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</si>
  <si>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</si>
  <si>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</si>
  <si>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</si>
  <si>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</si>
  <si>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</si>
  <si>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</si>
  <si>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</si>
  <si>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</si>
  <si>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</si>
  <si>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</si>
  <si>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</si>
  <si>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</si>
  <si>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</si>
  <si>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</si>
  <si>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</si>
  <si>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</si>
  <si>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</si>
  <si>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</si>
  <si>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</si>
  <si>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</si>
  <si>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</si>
  <si>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</si>
  <si>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</si>
  <si>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</si>
  <si>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</si>
  <si>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</si>
  <si>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</si>
  <si>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</si>
  <si>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</si>
  <si>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</si>
  <si>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</si>
  <si>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</si>
  <si>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</si>
  <si>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</si>
  <si>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</si>
  <si>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</si>
  <si>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</si>
  <si>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</si>
  <si>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</si>
  <si>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</si>
  <si>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</si>
  <si>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</si>
  <si>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</si>
  <si>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</si>
  <si>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</si>
  <si>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</si>
  <si>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</si>
  <si>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</si>
  <si>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</si>
  <si>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</si>
  <si>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</si>
  <si>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</si>
  <si>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</si>
  <si>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</si>
  <si>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</si>
  <si>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</si>
  <si>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</si>
  <si>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</si>
  <si>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</si>
  <si>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</si>
  <si>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</si>
  <si>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</si>
  <si>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</si>
  <si>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</si>
  <si>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</si>
  <si>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</si>
  <si>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</si>
  <si>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</si>
  <si>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</si>
  <si>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</si>
  <si>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</si>
  <si>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</si>
  <si>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</si>
  <si>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</si>
  <si>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</si>
  <si>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</si>
  <si>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</si>
  <si>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</si>
  <si>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</si>
  <si>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</si>
  <si>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</si>
  <si>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</si>
  <si>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</si>
  <si>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</si>
  <si>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</si>
  <si>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</si>
  <si>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</si>
  <si>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</si>
  <si>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</si>
  <si>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</si>
  <si>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</si>
  <si>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</si>
  <si>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</si>
  <si>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</si>
  <si>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</si>
  <si>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</si>
  <si>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</si>
  <si>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</si>
  <si>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</si>
  <si>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</si>
  <si>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</si>
  <si>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</si>
  <si>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</si>
  <si>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</si>
  <si>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</si>
  <si>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</si>
  <si>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</si>
  <si>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</si>
  <si>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</si>
  <si>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</si>
  <si>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</si>
  <si>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</si>
  <si>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</si>
  <si>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</si>
  <si>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</si>
  <si>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</si>
  <si>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</si>
  <si>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</si>
  <si>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</si>
  <si>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</si>
  <si>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</si>
  <si>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JUNIO DE 2026</t>
  </si>
  <si>
    <t xml:space="preserve">RECURSOS INCORPORADOS - PENDIENTE RESOLUCIÓN MODIFICACION INCORPORACION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</si>
</sst>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1" t="s">
        <v>5</v>
      </c>
      <c r="B1" s="61"/>
      <c r="C1" s="61"/>
      <c r="D1" s="61"/>
      <c r="E1" s="61"/>
      <c r="F1" s="61"/>
      <c r="G1" s="61"/>
      <c r="H1" s="48"/>
      <c r="I1" s="48"/>
      <c r="J1" s="48"/>
      <c r="K1" s="48"/>
      <c r="L1" s="48"/>
      <c r="M1" s="48"/>
      <c r="N1" s="48"/>
      <c r="O1" s="48"/>
    </row>
    <row r="2" spans="1:15" ht="15.75" x14ac:dyDescent="0.25">
      <c r="A2" s="61" t="s">
        <v>58</v>
      </c>
      <c r="B2" s="61"/>
      <c r="C2" s="61"/>
      <c r="D2" s="61"/>
      <c r="E2" s="61"/>
      <c r="F2" s="61"/>
      <c r="G2" s="61"/>
      <c r="H2" s="48"/>
      <c r="I2" s="48"/>
      <c r="J2" s="48"/>
      <c r="K2" s="48"/>
      <c r="L2" s="48"/>
      <c r="M2" s="48"/>
      <c r="N2" s="48"/>
      <c r="O2" s="48"/>
    </row>
    <row r="3" spans="1:15" ht="15.75" x14ac:dyDescent="0.25">
      <c r="A3" s="61" t="s">
        <v>173</v>
      </c>
      <c r="B3" s="61"/>
      <c r="C3" s="61"/>
      <c r="D3" s="61"/>
      <c r="E3" s="61"/>
      <c r="F3" s="61"/>
      <c r="G3" s="61"/>
      <c r="H3" s="48"/>
      <c r="I3" s="48"/>
      <c r="J3" s="48"/>
      <c r="K3" s="48"/>
      <c r="L3" s="48"/>
      <c r="M3" s="48"/>
      <c r="N3" s="48"/>
      <c r="O3" s="48"/>
    </row>
    <row r="4" spans="1:15" ht="15.75" x14ac:dyDescent="0.25">
      <c r="A4" s="61" t="str">
        <f>+'Informe de Ejecución'!A4:L4</f>
        <v>PERÍODO: A JUNIO DE 2026</v>
      </c>
      <c r="B4" s="61"/>
      <c r="C4" s="61"/>
      <c r="D4" s="61"/>
      <c r="E4" s="61"/>
      <c r="F4" s="61"/>
      <c r="G4" s="61"/>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70" t="s">
        <v>179</v>
      </c>
      <c r="C8" s="71"/>
      <c r="D8" s="71"/>
      <c r="E8" s="71"/>
      <c r="F8" s="71"/>
      <c r="G8" s="71"/>
    </row>
    <row r="9" spans="1:15" ht="45" x14ac:dyDescent="0.25">
      <c r="B9" s="53" t="s">
        <v>29</v>
      </c>
      <c r="C9" s="72" t="s">
        <v>28</v>
      </c>
      <c r="D9" s="73"/>
      <c r="E9" s="53" t="s">
        <v>15</v>
      </c>
      <c r="F9" s="53" t="s">
        <v>16</v>
      </c>
      <c r="G9" s="53" t="s">
        <v>30</v>
      </c>
    </row>
    <row r="10" spans="1:15" ht="21" customHeight="1" x14ac:dyDescent="0.25">
      <c r="B10" s="69" t="s">
        <v>180</v>
      </c>
      <c r="C10" s="69"/>
      <c r="D10" s="69"/>
      <c r="E10" s="69"/>
      <c r="F10" s="69"/>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69" t="s">
        <v>183</v>
      </c>
      <c r="C12" s="69"/>
      <c r="D12" s="69"/>
      <c r="E12" s="69"/>
      <c r="F12" s="69"/>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69" t="s">
        <v>178</v>
      </c>
      <c r="C14" s="69"/>
      <c r="D14" s="69"/>
      <c r="E14" s="69"/>
      <c r="F14" s="69"/>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7"/>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61" t="s">
        <v>5</v>
      </c>
      <c r="B1" s="61"/>
      <c r="C1" s="61"/>
      <c r="D1" s="61"/>
      <c r="E1" s="61"/>
      <c r="F1" s="61"/>
      <c r="G1" s="61"/>
      <c r="H1" s="61"/>
      <c r="I1" s="61"/>
      <c r="J1" s="61"/>
      <c r="K1" s="61"/>
      <c r="L1" s="61"/>
      <c r="M1" s="21"/>
    </row>
    <row r="2" spans="1:14" ht="15.75" x14ac:dyDescent="0.25">
      <c r="A2" s="61" t="s">
        <v>6</v>
      </c>
      <c r="B2" s="61"/>
      <c r="C2" s="61"/>
      <c r="D2" s="61"/>
      <c r="E2" s="61"/>
      <c r="F2" s="61"/>
      <c r="G2" s="61"/>
      <c r="H2" s="61"/>
      <c r="I2" s="61"/>
      <c r="J2" s="61"/>
      <c r="K2" s="61"/>
      <c r="L2" s="61"/>
      <c r="M2" s="21"/>
    </row>
    <row r="3" spans="1:14" ht="15.75" x14ac:dyDescent="0.25">
      <c r="A3" s="61" t="s">
        <v>173</v>
      </c>
      <c r="B3" s="61"/>
      <c r="C3" s="61"/>
      <c r="D3" s="61"/>
      <c r="E3" s="61"/>
      <c r="F3" s="61"/>
      <c r="G3" s="61"/>
      <c r="H3" s="61"/>
      <c r="I3" s="61"/>
      <c r="J3" s="61"/>
      <c r="K3" s="61"/>
      <c r="L3" s="61"/>
      <c r="M3" s="21"/>
    </row>
    <row r="4" spans="1:14" ht="15.75" x14ac:dyDescent="0.25">
      <c r="A4" s="61" t="s">
        <v>188</v>
      </c>
      <c r="B4" s="61"/>
      <c r="C4" s="61"/>
      <c r="D4" s="61"/>
      <c r="E4" s="61"/>
      <c r="F4" s="61"/>
      <c r="G4" s="61"/>
      <c r="H4" s="61"/>
      <c r="I4" s="61"/>
      <c r="J4" s="61"/>
      <c r="K4" s="61"/>
      <c r="L4" s="61"/>
      <c r="M4" s="21"/>
    </row>
    <row r="5" spans="1:14" ht="30" customHeight="1" x14ac:dyDescent="0.25">
      <c r="A5" s="7" t="s">
        <v>7</v>
      </c>
      <c r="B5" s="7" t="s">
        <v>8</v>
      </c>
      <c r="C5" s="7" t="s">
        <v>9</v>
      </c>
      <c r="D5" s="7" t="s">
        <v>3</v>
      </c>
      <c r="E5" s="7" t="s">
        <v>10</v>
      </c>
      <c r="F5" s="62" t="s">
        <v>11</v>
      </c>
      <c r="G5" s="63"/>
      <c r="H5" s="62" t="s">
        <v>12</v>
      </c>
      <c r="I5" s="63"/>
      <c r="J5" s="62" t="s">
        <v>13</v>
      </c>
      <c r="K5" s="63"/>
      <c r="L5" s="64" t="s">
        <v>14</v>
      </c>
      <c r="M5" s="65"/>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10597896738.220001</v>
      </c>
      <c r="I8" s="31">
        <f t="shared" ref="I8:I36" si="2">+H8/E8</f>
        <v>0.56585588793344599</v>
      </c>
      <c r="J8" s="3">
        <f t="shared" si="0"/>
        <v>10597896738.220001</v>
      </c>
      <c r="K8" s="31">
        <f t="shared" ref="K8:K36" si="3">+J8/E8</f>
        <v>0.56585588793344599</v>
      </c>
      <c r="L8" s="3">
        <f t="shared" si="0"/>
        <v>10597896738.220001</v>
      </c>
      <c r="M8" s="31">
        <f t="shared" ref="M8:M36" si="4">+L8/E8</f>
        <v>0.56585588793344599</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10597896738.220001</v>
      </c>
      <c r="I9" s="32">
        <f t="shared" si="2"/>
        <v>0.56585588793344599</v>
      </c>
      <c r="J9" s="12">
        <f>+J10+J21+J31</f>
        <v>10597896738.220001</v>
      </c>
      <c r="K9" s="32">
        <f t="shared" si="3"/>
        <v>0.56585588793344599</v>
      </c>
      <c r="L9" s="12">
        <f>+L10+L21+L31</f>
        <v>10597896738.220001</v>
      </c>
      <c r="M9" s="32">
        <f t="shared" si="4"/>
        <v>0.56585588793344599</v>
      </c>
    </row>
    <row r="10" spans="1:14" ht="21" customHeight="1" x14ac:dyDescent="0.25">
      <c r="A10" s="11" t="s">
        <v>2</v>
      </c>
      <c r="B10" s="11" t="s">
        <v>72</v>
      </c>
      <c r="C10" s="11" t="s">
        <v>73</v>
      </c>
      <c r="D10" s="12"/>
      <c r="E10" s="12">
        <f>+E11</f>
        <v>13141201061.439999</v>
      </c>
      <c r="F10" s="12">
        <f>+F11</f>
        <v>13141201061.439999</v>
      </c>
      <c r="G10" s="32">
        <f t="shared" si="1"/>
        <v>1</v>
      </c>
      <c r="H10" s="12">
        <f>+H11</f>
        <v>7410819717.9300003</v>
      </c>
      <c r="I10" s="32">
        <f t="shared" si="2"/>
        <v>0.56393777732200157</v>
      </c>
      <c r="J10" s="12">
        <f>+J11</f>
        <v>7410819717.9300003</v>
      </c>
      <c r="K10" s="32">
        <f t="shared" si="3"/>
        <v>0.56393777732200157</v>
      </c>
      <c r="L10" s="12">
        <f>+L11</f>
        <v>7410819717.9300003</v>
      </c>
      <c r="M10" s="32">
        <f t="shared" si="4"/>
        <v>0.56393777732200157</v>
      </c>
    </row>
    <row r="11" spans="1:14" x14ac:dyDescent="0.25">
      <c r="A11" s="22" t="s">
        <v>2</v>
      </c>
      <c r="B11" s="22" t="s">
        <v>71</v>
      </c>
      <c r="C11" s="23" t="s">
        <v>74</v>
      </c>
      <c r="D11" s="24"/>
      <c r="E11" s="25">
        <f>SUM(E12:E20)</f>
        <v>13141201061.439999</v>
      </c>
      <c r="F11" s="25">
        <f>SUM(F12:F20)</f>
        <v>13141201061.439999</v>
      </c>
      <c r="G11" s="33">
        <f>+F11/E11</f>
        <v>1</v>
      </c>
      <c r="H11" s="25">
        <f>SUM(H12:H20)</f>
        <v>7410819717.9300003</v>
      </c>
      <c r="I11" s="33">
        <f t="shared" si="2"/>
        <v>0.56393777732200157</v>
      </c>
      <c r="J11" s="25">
        <f>SUM(J12:J20)</f>
        <v>7410819717.9300003</v>
      </c>
      <c r="K11" s="33">
        <f>+J11/E11</f>
        <v>0.56393777732200157</v>
      </c>
      <c r="L11" s="25">
        <f>SUM(L12:L20)</f>
        <v>7410819717.9300003</v>
      </c>
      <c r="M11" s="33">
        <f t="shared" si="4"/>
        <v>0.56393777732200157</v>
      </c>
    </row>
    <row r="12" spans="1:14" x14ac:dyDescent="0.25">
      <c r="A12" s="13" t="s">
        <v>17</v>
      </c>
      <c r="B12" s="13" t="s">
        <v>75</v>
      </c>
      <c r="C12" s="14" t="s">
        <v>76</v>
      </c>
      <c r="D12" s="16">
        <v>1113010</v>
      </c>
      <c r="E12" s="2">
        <v>6818878718.8599997</v>
      </c>
      <c r="F12" s="2">
        <v>6818878718.8599997</v>
      </c>
      <c r="G12" s="34">
        <f>+F12/E12</f>
        <v>1</v>
      </c>
      <c r="H12" s="2">
        <v>4691670423.2200003</v>
      </c>
      <c r="I12" s="34">
        <f t="shared" si="2"/>
        <v>0.68804133592280226</v>
      </c>
      <c r="J12" s="2">
        <v>4691670423.2200003</v>
      </c>
      <c r="K12" s="34">
        <f>+J12/E12</f>
        <v>0.68804133592280226</v>
      </c>
      <c r="L12" s="2">
        <v>4691670423.2200003</v>
      </c>
      <c r="M12" s="34">
        <f>+L12/E12</f>
        <v>0.68804133592280226</v>
      </c>
    </row>
    <row r="13" spans="1:14" x14ac:dyDescent="0.25">
      <c r="A13" s="13" t="s">
        <v>17</v>
      </c>
      <c r="B13" s="13" t="s">
        <v>77</v>
      </c>
      <c r="C13" s="14" t="s">
        <v>18</v>
      </c>
      <c r="D13" s="16">
        <v>1113010</v>
      </c>
      <c r="E13" s="2">
        <v>4282276502.5999999</v>
      </c>
      <c r="F13" s="2">
        <v>4282276502.5999999</v>
      </c>
      <c r="G13" s="34">
        <f t="shared" si="1"/>
        <v>1</v>
      </c>
      <c r="H13" s="2">
        <v>1642759844.05</v>
      </c>
      <c r="I13" s="34">
        <f t="shared" si="2"/>
        <v>0.38361834950466001</v>
      </c>
      <c r="J13" s="2">
        <v>1642759844.05</v>
      </c>
      <c r="K13" s="34">
        <f t="shared" si="3"/>
        <v>0.38361834950466001</v>
      </c>
      <c r="L13" s="2">
        <v>1642759844.05</v>
      </c>
      <c r="M13" s="34">
        <f t="shared" si="4"/>
        <v>0.38361834950466001</v>
      </c>
    </row>
    <row r="14" spans="1:14" x14ac:dyDescent="0.25">
      <c r="A14" s="13" t="s">
        <v>17</v>
      </c>
      <c r="B14" s="13" t="s">
        <v>78</v>
      </c>
      <c r="C14" s="14" t="s">
        <v>79</v>
      </c>
      <c r="D14" s="16">
        <v>1113010</v>
      </c>
      <c r="E14" s="2">
        <v>32197550.600000001</v>
      </c>
      <c r="F14" s="2">
        <v>32197550.600000001</v>
      </c>
      <c r="G14" s="34">
        <f t="shared" si="1"/>
        <v>1</v>
      </c>
      <c r="H14" s="2">
        <v>1822314</v>
      </c>
      <c r="I14" s="34">
        <f t="shared" si="2"/>
        <v>5.659790779240207E-2</v>
      </c>
      <c r="J14" s="2">
        <v>1822314</v>
      </c>
      <c r="K14" s="34">
        <f t="shared" si="3"/>
        <v>5.659790779240207E-2</v>
      </c>
      <c r="L14" s="2">
        <v>1822314</v>
      </c>
      <c r="M14" s="34">
        <f t="shared" si="4"/>
        <v>5.659790779240207E-2</v>
      </c>
    </row>
    <row r="15" spans="1:14" x14ac:dyDescent="0.25">
      <c r="A15" s="13" t="s">
        <v>17</v>
      </c>
      <c r="B15" s="13" t="s">
        <v>80</v>
      </c>
      <c r="C15" s="14" t="s">
        <v>81</v>
      </c>
      <c r="D15" s="16">
        <v>1113010</v>
      </c>
      <c r="E15" s="2">
        <v>31606400</v>
      </c>
      <c r="F15" s="2">
        <v>31606400</v>
      </c>
      <c r="G15" s="34">
        <f t="shared" si="1"/>
        <v>1</v>
      </c>
      <c r="H15" s="2">
        <v>3894570</v>
      </c>
      <c r="I15" s="34">
        <f t="shared" si="2"/>
        <v>0.12322092993824035</v>
      </c>
      <c r="J15" s="2">
        <v>3894570</v>
      </c>
      <c r="K15" s="34">
        <f t="shared" si="3"/>
        <v>0.12322092993824035</v>
      </c>
      <c r="L15" s="2">
        <v>3894570</v>
      </c>
      <c r="M15" s="34">
        <f t="shared" si="4"/>
        <v>0.12322092993824035</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180451265.13</v>
      </c>
      <c r="K16" s="34">
        <f t="shared" si="3"/>
        <v>0.34389736037878621</v>
      </c>
      <c r="L16" s="2">
        <v>180451265.13</v>
      </c>
      <c r="M16" s="34">
        <f t="shared" si="4"/>
        <v>0.34389736037878621</v>
      </c>
    </row>
    <row r="17" spans="1:13" x14ac:dyDescent="0.25">
      <c r="A17" s="13" t="s">
        <v>17</v>
      </c>
      <c r="B17" s="13" t="s">
        <v>83</v>
      </c>
      <c r="C17" s="14" t="s">
        <v>20</v>
      </c>
      <c r="D17" s="16">
        <v>1113010</v>
      </c>
      <c r="E17" s="2">
        <v>489599476.50999999</v>
      </c>
      <c r="F17" s="2">
        <v>489599476.50999999</v>
      </c>
      <c r="G17" s="34">
        <f t="shared" si="1"/>
        <v>1</v>
      </c>
      <c r="H17" s="2">
        <v>180063213.21000001</v>
      </c>
      <c r="I17" s="34">
        <f t="shared" si="2"/>
        <v>0.36777656400603248</v>
      </c>
      <c r="J17" s="2">
        <v>180063213.21000001</v>
      </c>
      <c r="K17" s="34">
        <f t="shared" si="3"/>
        <v>0.36777656400603248</v>
      </c>
      <c r="L17" s="2">
        <v>180063213.21000001</v>
      </c>
      <c r="M17" s="34">
        <f t="shared" si="4"/>
        <v>0.36777656400603248</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402318706.41000003</v>
      </c>
      <c r="I19" s="34">
        <f t="shared" si="2"/>
        <v>0.9060643737942301</v>
      </c>
      <c r="J19" s="2">
        <v>402318706.41000003</v>
      </c>
      <c r="K19" s="34">
        <f t="shared" si="3"/>
        <v>0.9060643737942301</v>
      </c>
      <c r="L19" s="2">
        <v>402318706.41000003</v>
      </c>
      <c r="M19" s="34">
        <f t="shared" si="4"/>
        <v>0.9060643737942301</v>
      </c>
    </row>
    <row r="20" spans="1:13" x14ac:dyDescent="0.25">
      <c r="A20" s="13" t="s">
        <v>17</v>
      </c>
      <c r="B20" s="13" t="s">
        <v>87</v>
      </c>
      <c r="C20" s="14" t="s">
        <v>23</v>
      </c>
      <c r="D20" s="16">
        <v>1113010</v>
      </c>
      <c r="E20" s="2">
        <v>484776386.31999999</v>
      </c>
      <c r="F20" s="2">
        <v>484776386.31999999</v>
      </c>
      <c r="G20" s="34">
        <f t="shared" si="1"/>
        <v>1</v>
      </c>
      <c r="H20" s="2">
        <v>307839381.91000003</v>
      </c>
      <c r="I20" s="34">
        <f t="shared" si="2"/>
        <v>0.63501315368689559</v>
      </c>
      <c r="J20" s="2">
        <v>307839381.91000003</v>
      </c>
      <c r="K20" s="34">
        <f t="shared" si="3"/>
        <v>0.63501315368689559</v>
      </c>
      <c r="L20" s="2">
        <v>307839381.91000003</v>
      </c>
      <c r="M20" s="34">
        <f t="shared" si="4"/>
        <v>0.63501315368689559</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2604239457</v>
      </c>
      <c r="I21" s="32">
        <f t="shared" si="2"/>
        <v>0.69220311246963306</v>
      </c>
      <c r="J21" s="12">
        <f>SUM(J22:J30)</f>
        <v>2604239457</v>
      </c>
      <c r="K21" s="32">
        <f>+J21/E21</f>
        <v>0.69220311246963306</v>
      </c>
      <c r="L21" s="12">
        <f>SUM(L22:L30)</f>
        <v>2604239457</v>
      </c>
      <c r="M21" s="32">
        <f>+L21/E21</f>
        <v>0.69220311246963306</v>
      </c>
    </row>
    <row r="22" spans="1:13" x14ac:dyDescent="0.25">
      <c r="A22" s="13" t="s">
        <v>17</v>
      </c>
      <c r="B22" s="13" t="s">
        <v>90</v>
      </c>
      <c r="C22" s="14" t="s">
        <v>91</v>
      </c>
      <c r="D22" s="16">
        <v>1113010</v>
      </c>
      <c r="E22" s="2">
        <v>873532152</v>
      </c>
      <c r="F22" s="2">
        <v>873532152</v>
      </c>
      <c r="G22" s="34">
        <f t="shared" si="5"/>
        <v>1</v>
      </c>
      <c r="H22" s="2">
        <v>761960400</v>
      </c>
      <c r="I22" s="34">
        <f t="shared" si="2"/>
        <v>0.87227516268914618</v>
      </c>
      <c r="J22" s="2">
        <v>761960400</v>
      </c>
      <c r="K22" s="34">
        <f t="shared" si="3"/>
        <v>0.87227516268914618</v>
      </c>
      <c r="L22" s="2">
        <v>761960400</v>
      </c>
      <c r="M22" s="34">
        <f t="shared" si="4"/>
        <v>0.87227516268914618</v>
      </c>
    </row>
    <row r="23" spans="1:13" x14ac:dyDescent="0.25">
      <c r="A23" s="13" t="s">
        <v>17</v>
      </c>
      <c r="B23" s="13" t="s">
        <v>92</v>
      </c>
      <c r="C23" s="14" t="s">
        <v>93</v>
      </c>
      <c r="D23" s="16">
        <v>1113010</v>
      </c>
      <c r="E23" s="2">
        <v>780916001</v>
      </c>
      <c r="F23" s="2">
        <v>780916001</v>
      </c>
      <c r="G23" s="34">
        <f t="shared" si="5"/>
        <v>1</v>
      </c>
      <c r="H23" s="2">
        <v>551481200</v>
      </c>
      <c r="I23" s="34">
        <f t="shared" si="2"/>
        <v>0.70619784880038594</v>
      </c>
      <c r="J23" s="2">
        <v>551481200</v>
      </c>
      <c r="K23" s="34">
        <f t="shared" si="3"/>
        <v>0.70619784880038594</v>
      </c>
      <c r="L23" s="2">
        <v>551481200</v>
      </c>
      <c r="M23" s="34">
        <f t="shared" si="4"/>
        <v>0.70619784880038594</v>
      </c>
    </row>
    <row r="24" spans="1:13" x14ac:dyDescent="0.25">
      <c r="A24" s="13" t="s">
        <v>17</v>
      </c>
      <c r="B24" s="13" t="s">
        <v>94</v>
      </c>
      <c r="C24" s="14" t="s">
        <v>95</v>
      </c>
      <c r="D24" s="16">
        <v>1113010</v>
      </c>
      <c r="E24" s="2">
        <v>759878446</v>
      </c>
      <c r="F24" s="2">
        <v>759878446</v>
      </c>
      <c r="G24" s="34">
        <f t="shared" si="5"/>
        <v>1</v>
      </c>
      <c r="H24" s="2">
        <v>632569757</v>
      </c>
      <c r="I24" s="34">
        <f t="shared" si="2"/>
        <v>0.83246177112911557</v>
      </c>
      <c r="J24" s="2">
        <v>632569757</v>
      </c>
      <c r="K24" s="34">
        <f t="shared" si="3"/>
        <v>0.83246177112911557</v>
      </c>
      <c r="L24" s="2">
        <v>632569757</v>
      </c>
      <c r="M24" s="34">
        <f t="shared" si="4"/>
        <v>0.83246177112911557</v>
      </c>
    </row>
    <row r="25" spans="1:13" x14ac:dyDescent="0.25">
      <c r="A25" s="13" t="s">
        <v>17</v>
      </c>
      <c r="B25" s="13" t="s">
        <v>96</v>
      </c>
      <c r="C25" s="14" t="s">
        <v>97</v>
      </c>
      <c r="D25" s="16">
        <v>1113010</v>
      </c>
      <c r="E25" s="2">
        <v>391637726</v>
      </c>
      <c r="F25" s="2">
        <v>391637726</v>
      </c>
      <c r="G25" s="34">
        <f t="shared" si="5"/>
        <v>1</v>
      </c>
      <c r="H25" s="2">
        <v>278686600</v>
      </c>
      <c r="I25" s="34">
        <f t="shared" si="2"/>
        <v>0.71159283567079035</v>
      </c>
      <c r="J25" s="2">
        <v>278686600</v>
      </c>
      <c r="K25" s="34">
        <f t="shared" si="3"/>
        <v>0.71159283567079035</v>
      </c>
      <c r="L25" s="2">
        <v>278686600</v>
      </c>
      <c r="M25" s="34">
        <f t="shared" si="4"/>
        <v>0.71159283567079035</v>
      </c>
    </row>
    <row r="26" spans="1:13" x14ac:dyDescent="0.25">
      <c r="A26" s="13" t="s">
        <v>17</v>
      </c>
      <c r="B26" s="13" t="s">
        <v>98</v>
      </c>
      <c r="C26" s="14" t="s">
        <v>99</v>
      </c>
      <c r="D26" s="16">
        <v>1113010</v>
      </c>
      <c r="E26" s="2">
        <v>153560730</v>
      </c>
      <c r="F26" s="2">
        <v>153560730</v>
      </c>
      <c r="G26" s="34">
        <f t="shared" si="5"/>
        <v>1</v>
      </c>
      <c r="H26" s="2">
        <v>31000600</v>
      </c>
      <c r="I26" s="34">
        <f t="shared" si="2"/>
        <v>0.20187843597773988</v>
      </c>
      <c r="J26" s="2">
        <v>31000600</v>
      </c>
      <c r="K26" s="34">
        <f t="shared" si="3"/>
        <v>0.20187843597773988</v>
      </c>
      <c r="L26" s="2">
        <v>31000600</v>
      </c>
      <c r="M26" s="34">
        <f t="shared" si="4"/>
        <v>0.20187843597773988</v>
      </c>
    </row>
    <row r="27" spans="1:13" x14ac:dyDescent="0.25">
      <c r="A27" s="13" t="s">
        <v>17</v>
      </c>
      <c r="B27" s="13" t="s">
        <v>100</v>
      </c>
      <c r="C27" s="14" t="s">
        <v>101</v>
      </c>
      <c r="D27" s="16">
        <v>1113010</v>
      </c>
      <c r="E27" s="2">
        <v>280206269</v>
      </c>
      <c r="F27" s="2">
        <v>280206269</v>
      </c>
      <c r="G27" s="34">
        <f t="shared" si="5"/>
        <v>1</v>
      </c>
      <c r="H27" s="2">
        <v>209065800</v>
      </c>
      <c r="I27" s="34">
        <f t="shared" si="2"/>
        <v>0.74611392795069831</v>
      </c>
      <c r="J27" s="2">
        <v>209065800</v>
      </c>
      <c r="K27" s="34">
        <f t="shared" si="3"/>
        <v>0.74611392795069831</v>
      </c>
      <c r="L27" s="2">
        <v>209065800</v>
      </c>
      <c r="M27" s="34">
        <f t="shared" si="4"/>
        <v>0.74611392795069831</v>
      </c>
    </row>
    <row r="28" spans="1:13" x14ac:dyDescent="0.25">
      <c r="A28" s="13" t="s">
        <v>17</v>
      </c>
      <c r="B28" s="13" t="s">
        <v>102</v>
      </c>
      <c r="C28" s="14" t="s">
        <v>103</v>
      </c>
      <c r="D28" s="16">
        <v>1113010</v>
      </c>
      <c r="E28" s="2">
        <v>118129378</v>
      </c>
      <c r="F28" s="2">
        <v>118129378</v>
      </c>
      <c r="G28" s="34">
        <f t="shared" si="5"/>
        <v>1</v>
      </c>
      <c r="H28" s="2">
        <v>34879500</v>
      </c>
      <c r="I28" s="34">
        <f t="shared" si="2"/>
        <v>0.29526524722749325</v>
      </c>
      <c r="J28" s="2">
        <v>34879500</v>
      </c>
      <c r="K28" s="34">
        <f t="shared" si="3"/>
        <v>0.29526524722749325</v>
      </c>
      <c r="L28" s="2">
        <v>34879500</v>
      </c>
      <c r="M28" s="34">
        <f t="shared" si="4"/>
        <v>0.29526524722749325</v>
      </c>
    </row>
    <row r="29" spans="1:13" x14ac:dyDescent="0.25">
      <c r="A29" s="13" t="s">
        <v>17</v>
      </c>
      <c r="B29" s="13" t="s">
        <v>104</v>
      </c>
      <c r="C29" s="14" t="s">
        <v>25</v>
      </c>
      <c r="D29" s="16">
        <v>1113010</v>
      </c>
      <c r="E29" s="2">
        <v>198129378</v>
      </c>
      <c r="F29" s="2">
        <v>198129378</v>
      </c>
      <c r="G29" s="34">
        <f t="shared" si="5"/>
        <v>1</v>
      </c>
      <c r="H29" s="2">
        <v>34879500</v>
      </c>
      <c r="I29" s="34">
        <f t="shared" si="2"/>
        <v>0.1760440594529096</v>
      </c>
      <c r="J29" s="2">
        <v>34879500</v>
      </c>
      <c r="K29" s="34">
        <f t="shared" si="3"/>
        <v>0.1760440594529096</v>
      </c>
      <c r="L29" s="2">
        <v>34879500</v>
      </c>
      <c r="M29" s="34">
        <f t="shared" si="4"/>
        <v>0.1760440594529096</v>
      </c>
    </row>
    <row r="30" spans="1:13" x14ac:dyDescent="0.25">
      <c r="A30" s="13" t="s">
        <v>17</v>
      </c>
      <c r="B30" s="13" t="s">
        <v>105</v>
      </c>
      <c r="C30" s="14" t="s">
        <v>26</v>
      </c>
      <c r="D30" s="16">
        <v>1113010</v>
      </c>
      <c r="E30" s="2">
        <v>206257459.90000001</v>
      </c>
      <c r="F30" s="2">
        <v>206257459.90000001</v>
      </c>
      <c r="G30" s="34">
        <f t="shared" si="5"/>
        <v>1</v>
      </c>
      <c r="H30" s="2">
        <v>69716100</v>
      </c>
      <c r="I30" s="34">
        <f t="shared" si="2"/>
        <v>0.33800522916262288</v>
      </c>
      <c r="J30" s="2">
        <v>69716100</v>
      </c>
      <c r="K30" s="34">
        <f t="shared" si="3"/>
        <v>0.33800522916262288</v>
      </c>
      <c r="L30" s="2">
        <v>69716100</v>
      </c>
      <c r="M30" s="34">
        <f t="shared" si="4"/>
        <v>0.33800522916262288</v>
      </c>
    </row>
    <row r="31" spans="1:13" ht="34.5" customHeight="1" x14ac:dyDescent="0.25">
      <c r="A31" s="12" t="s">
        <v>2</v>
      </c>
      <c r="B31" s="11" t="s">
        <v>106</v>
      </c>
      <c r="C31" s="11" t="s">
        <v>107</v>
      </c>
      <c r="D31" s="17"/>
      <c r="E31" s="12">
        <f>+E32</f>
        <v>1825519258.1700001</v>
      </c>
      <c r="F31" s="12">
        <f>+F32</f>
        <v>1825519258.1700001</v>
      </c>
      <c r="G31" s="32">
        <f>+F31/E31</f>
        <v>1</v>
      </c>
      <c r="H31" s="12">
        <f>+H32</f>
        <v>582837563.28999996</v>
      </c>
      <c r="I31" s="32">
        <f t="shared" si="2"/>
        <v>0.31927220744538631</v>
      </c>
      <c r="J31" s="12">
        <f>+J32</f>
        <v>582837563.28999996</v>
      </c>
      <c r="K31" s="32">
        <f>+J31/E31</f>
        <v>0.31927220744538631</v>
      </c>
      <c r="L31" s="12">
        <f>+L32</f>
        <v>582837563.28999996</v>
      </c>
      <c r="M31" s="32">
        <f>+L31/E31</f>
        <v>0.31927220744538631</v>
      </c>
    </row>
    <row r="32" spans="1:13" x14ac:dyDescent="0.25">
      <c r="A32" s="22" t="s">
        <v>2</v>
      </c>
      <c r="B32" s="22" t="s">
        <v>108</v>
      </c>
      <c r="C32" s="23" t="s">
        <v>109</v>
      </c>
      <c r="D32" s="26"/>
      <c r="E32" s="25">
        <f>SUM(E33:E36)</f>
        <v>1825519258.1700001</v>
      </c>
      <c r="F32" s="25">
        <f>SUM(F33:F36)</f>
        <v>1825519258.1700001</v>
      </c>
      <c r="G32" s="33">
        <f t="shared" si="1"/>
        <v>1</v>
      </c>
      <c r="H32" s="25">
        <f>SUM(H33:H36)</f>
        <v>582837563.28999996</v>
      </c>
      <c r="I32" s="33">
        <f t="shared" si="2"/>
        <v>0.31927220744538631</v>
      </c>
      <c r="J32" s="25">
        <f>SUM(J33:J36)</f>
        <v>582837563.28999996</v>
      </c>
      <c r="K32" s="33">
        <f t="shared" si="3"/>
        <v>0.31927220744538631</v>
      </c>
      <c r="L32" s="25">
        <f>SUM(L33:L36)</f>
        <v>582837563.28999996</v>
      </c>
      <c r="M32" s="33">
        <f t="shared" si="4"/>
        <v>0.31927220744538631</v>
      </c>
    </row>
    <row r="33" spans="1:13" x14ac:dyDescent="0.25">
      <c r="A33" s="13" t="s">
        <v>17</v>
      </c>
      <c r="B33" s="13" t="s">
        <v>110</v>
      </c>
      <c r="C33" s="14" t="s">
        <v>111</v>
      </c>
      <c r="D33" s="16">
        <v>1113010</v>
      </c>
      <c r="E33" s="2">
        <v>558541708.57000005</v>
      </c>
      <c r="F33" s="2">
        <v>558541708.57000005</v>
      </c>
      <c r="G33" s="34">
        <f t="shared" si="1"/>
        <v>1</v>
      </c>
      <c r="H33" s="2">
        <v>435549542.68000001</v>
      </c>
      <c r="I33" s="34">
        <f t="shared" si="2"/>
        <v>0.77979770534077153</v>
      </c>
      <c r="J33" s="2">
        <v>435549542.68000001</v>
      </c>
      <c r="K33" s="34">
        <f t="shared" si="3"/>
        <v>0.77979770534077153</v>
      </c>
      <c r="L33" s="2">
        <v>435549542.68000001</v>
      </c>
      <c r="M33" s="34">
        <f t="shared" si="4"/>
        <v>0.77979770534077153</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18723153.129999999</v>
      </c>
      <c r="K34" s="34">
        <f t="shared" si="3"/>
        <v>5.0553540886555004E-2</v>
      </c>
      <c r="L34" s="2">
        <v>18723153.129999999</v>
      </c>
      <c r="M34" s="34">
        <f t="shared" si="4"/>
        <v>5.0553540886555004E-2</v>
      </c>
    </row>
    <row r="35" spans="1:13" x14ac:dyDescent="0.25">
      <c r="A35" s="13" t="s">
        <v>17</v>
      </c>
      <c r="B35" s="13" t="s">
        <v>114</v>
      </c>
      <c r="C35" s="14" t="s">
        <v>21</v>
      </c>
      <c r="D35" s="16">
        <v>1113010</v>
      </c>
      <c r="E35" s="2">
        <v>220696660.88999999</v>
      </c>
      <c r="F35" s="2">
        <v>220696660.88999999</v>
      </c>
      <c r="G35" s="34">
        <f t="shared" si="1"/>
        <v>1</v>
      </c>
      <c r="H35" s="2">
        <v>32385739.77</v>
      </c>
      <c r="I35" s="34">
        <f t="shared" si="2"/>
        <v>0.14674322501934797</v>
      </c>
      <c r="J35" s="2">
        <v>32385739.77</v>
      </c>
      <c r="K35" s="34">
        <f t="shared" si="3"/>
        <v>0.14674322501934797</v>
      </c>
      <c r="L35" s="2">
        <v>32385739.77</v>
      </c>
      <c r="M35" s="34">
        <f t="shared" si="4"/>
        <v>0.14674322501934797</v>
      </c>
    </row>
    <row r="36" spans="1:13" x14ac:dyDescent="0.25">
      <c r="A36" s="13" t="s">
        <v>17</v>
      </c>
      <c r="B36" s="13" t="s">
        <v>115</v>
      </c>
      <c r="C36" s="14" t="s">
        <v>19</v>
      </c>
      <c r="D36" s="16">
        <v>1113010</v>
      </c>
      <c r="E36" s="2">
        <v>675918045.63999999</v>
      </c>
      <c r="F36" s="2">
        <v>675918045.63999999</v>
      </c>
      <c r="G36" s="34">
        <f t="shared" si="1"/>
        <v>1</v>
      </c>
      <c r="H36" s="2">
        <v>96179127.709999993</v>
      </c>
      <c r="I36" s="34">
        <f t="shared" si="2"/>
        <v>0.14229406705502556</v>
      </c>
      <c r="J36" s="2">
        <v>96179127.709999993</v>
      </c>
      <c r="K36" s="34">
        <f t="shared" si="3"/>
        <v>0.14229406705502556</v>
      </c>
      <c r="L36" s="2">
        <v>96179127.709999993</v>
      </c>
      <c r="M36" s="34">
        <f t="shared" si="4"/>
        <v>0.14229406705502556</v>
      </c>
    </row>
    <row r="37" spans="1:13" ht="21" customHeight="1" x14ac:dyDescent="0.25">
      <c r="A37" s="8" t="s">
        <v>2</v>
      </c>
      <c r="B37" s="8" t="s">
        <v>116</v>
      </c>
      <c r="C37" s="9" t="s">
        <v>1</v>
      </c>
      <c r="D37" s="18"/>
      <c r="E37" s="3">
        <f>+E38+E41</f>
        <v>10904574667.65</v>
      </c>
      <c r="F37" s="3">
        <f>+F38+F41</f>
        <v>5553642042.329999</v>
      </c>
      <c r="G37" s="31">
        <f t="shared" ref="G37:G70" si="6">+F37/E37</f>
        <v>0.50929469617973111</v>
      </c>
      <c r="H37" s="3">
        <f>+H38+H41</f>
        <v>5534163549.1599989</v>
      </c>
      <c r="I37" s="31">
        <f t="shared" ref="I37:I70" si="7">+H37/E37</f>
        <v>0.50750842814418951</v>
      </c>
      <c r="J37" s="3">
        <f>+J38+J41</f>
        <v>3188106372.7600002</v>
      </c>
      <c r="K37" s="31">
        <f t="shared" ref="K37:K70" si="8">+J37/E37</f>
        <v>0.29236411964035419</v>
      </c>
      <c r="L37" s="3">
        <f>+L38+L41</f>
        <v>3188106372.7600002</v>
      </c>
      <c r="M37" s="31">
        <f t="shared" ref="M37:M70" si="9">+L37/E37</f>
        <v>0.29236411964035419</v>
      </c>
    </row>
    <row r="38" spans="1:13" ht="21" customHeight="1" x14ac:dyDescent="0.25">
      <c r="A38" s="11" t="s">
        <v>2</v>
      </c>
      <c r="B38" s="11" t="s">
        <v>166</v>
      </c>
      <c r="C38" s="11" t="s">
        <v>167</v>
      </c>
      <c r="D38" s="17"/>
      <c r="E38" s="12">
        <f>SUM(E39:E40)</f>
        <v>959694200.67000008</v>
      </c>
      <c r="F38" s="50">
        <f>SUM(F39:F40)</f>
        <v>422680135.36000001</v>
      </c>
      <c r="G38" s="51">
        <f>+F38/E38</f>
        <v>0.44043210333553173</v>
      </c>
      <c r="H38" s="50">
        <f>SUM(H39:H40)</f>
        <v>422680135.36000001</v>
      </c>
      <c r="I38" s="51">
        <f>+H38/E38</f>
        <v>0.44043210333553173</v>
      </c>
      <c r="J38" s="50">
        <f>SUM(J39:J40)</f>
        <v>422680135.22000003</v>
      </c>
      <c r="K38" s="51">
        <f>+J38/E38</f>
        <v>0.44043210318965198</v>
      </c>
      <c r="L38" s="50">
        <f>SUM(L39:L40)</f>
        <v>422680135.22000003</v>
      </c>
      <c r="M38" s="51">
        <f>+L38/E38</f>
        <v>0.44043210318965198</v>
      </c>
    </row>
    <row r="39" spans="1:13" ht="30" x14ac:dyDescent="0.25">
      <c r="A39" s="13" t="s">
        <v>17</v>
      </c>
      <c r="B39" s="13" t="s">
        <v>168</v>
      </c>
      <c r="C39" s="14" t="s">
        <v>169</v>
      </c>
      <c r="D39" s="16">
        <v>1113010</v>
      </c>
      <c r="E39" s="2">
        <v>512194200</v>
      </c>
      <c r="F39" s="2">
        <v>210465474.36000001</v>
      </c>
      <c r="G39" s="34">
        <f>+F39/E39</f>
        <v>0.41090952291142696</v>
      </c>
      <c r="H39" s="2">
        <v>210465474.36000001</v>
      </c>
      <c r="I39" s="34">
        <f t="shared" si="7"/>
        <v>0.41090952291142696</v>
      </c>
      <c r="J39" s="2">
        <v>210465474.22</v>
      </c>
      <c r="K39" s="34">
        <f t="shared" si="8"/>
        <v>0.41090952263809311</v>
      </c>
      <c r="L39" s="2">
        <v>210465474.22</v>
      </c>
      <c r="M39" s="34">
        <f t="shared" si="9"/>
        <v>0.41090952263809311</v>
      </c>
    </row>
    <row r="40" spans="1:13" ht="21" customHeight="1" x14ac:dyDescent="0.25">
      <c r="A40" s="13" t="s">
        <v>17</v>
      </c>
      <c r="B40" s="13" t="s">
        <v>164</v>
      </c>
      <c r="C40" s="14" t="s">
        <v>165</v>
      </c>
      <c r="D40" s="16">
        <v>1113010</v>
      </c>
      <c r="E40" s="49">
        <v>447500000.67000002</v>
      </c>
      <c r="F40" s="49">
        <v>212214661</v>
      </c>
      <c r="G40" s="52">
        <f>+F40/E40</f>
        <v>0.47422270543524198</v>
      </c>
      <c r="H40" s="49">
        <v>212214661</v>
      </c>
      <c r="I40" s="52">
        <f>+H40/E40</f>
        <v>0.47422270543524198</v>
      </c>
      <c r="J40" s="49">
        <v>212214661</v>
      </c>
      <c r="K40" s="52">
        <f>+J40/E40</f>
        <v>0.47422270543524198</v>
      </c>
      <c r="L40" s="49">
        <v>212214661</v>
      </c>
      <c r="M40" s="52">
        <f>+L40/E40</f>
        <v>0.47422270543524198</v>
      </c>
    </row>
    <row r="41" spans="1:13" ht="21" customHeight="1" x14ac:dyDescent="0.25">
      <c r="A41" s="11" t="s">
        <v>2</v>
      </c>
      <c r="B41" s="11" t="s">
        <v>117</v>
      </c>
      <c r="C41" s="11" t="s">
        <v>118</v>
      </c>
      <c r="D41" s="17"/>
      <c r="E41" s="12">
        <f>SUM(E42:E59)</f>
        <v>9944880466.9799995</v>
      </c>
      <c r="F41" s="12">
        <f>SUM(F42:F59)</f>
        <v>5130961906.9699993</v>
      </c>
      <c r="G41" s="32">
        <f t="shared" si="6"/>
        <v>0.51594002803817895</v>
      </c>
      <c r="H41" s="12">
        <f>SUM(H42:H59)</f>
        <v>5111483413.7999992</v>
      </c>
      <c r="I41" s="32">
        <f t="shared" si="7"/>
        <v>0.51398138275986971</v>
      </c>
      <c r="J41" s="12">
        <f>SUM(J42:J59)</f>
        <v>2765426237.54</v>
      </c>
      <c r="K41" s="32">
        <f t="shared" si="8"/>
        <v>0.27807536216468853</v>
      </c>
      <c r="L41" s="12">
        <f>SUM(L42:L59)</f>
        <v>2765426237.54</v>
      </c>
      <c r="M41" s="32">
        <f t="shared" si="9"/>
        <v>0.27807536216468853</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1419805800</v>
      </c>
      <c r="F43" s="2">
        <v>566048885</v>
      </c>
      <c r="G43" s="34">
        <f t="shared" si="6"/>
        <v>0.39868049912178133</v>
      </c>
      <c r="H43" s="2">
        <v>566048885</v>
      </c>
      <c r="I43" s="34">
        <f t="shared" si="7"/>
        <v>0.39868049912178133</v>
      </c>
      <c r="J43" s="2">
        <v>318241000</v>
      </c>
      <c r="K43" s="34">
        <f t="shared" si="8"/>
        <v>0.22414403434610564</v>
      </c>
      <c r="L43" s="2">
        <v>318241000</v>
      </c>
      <c r="M43" s="34">
        <f t="shared" si="9"/>
        <v>0.22414403434610564</v>
      </c>
    </row>
    <row r="44" spans="1:13" x14ac:dyDescent="0.25">
      <c r="A44" s="13" t="s">
        <v>17</v>
      </c>
      <c r="B44" s="13" t="s">
        <v>152</v>
      </c>
      <c r="C44" s="14" t="s">
        <v>153</v>
      </c>
      <c r="D44" s="16">
        <v>1113010</v>
      </c>
      <c r="E44" s="2">
        <v>44068393.5</v>
      </c>
      <c r="F44" s="2">
        <v>2313570</v>
      </c>
      <c r="G44" s="34">
        <f t="shared" si="6"/>
        <v>5.2499531211638112E-2</v>
      </c>
      <c r="H44" s="2">
        <v>2313570</v>
      </c>
      <c r="I44" s="34">
        <f t="shared" si="7"/>
        <v>5.2499531211638112E-2</v>
      </c>
      <c r="J44" s="2">
        <v>2313570</v>
      </c>
      <c r="K44" s="34">
        <f t="shared" si="8"/>
        <v>5.2499531211638112E-2</v>
      </c>
      <c r="L44" s="2">
        <v>2313570</v>
      </c>
      <c r="M44" s="34">
        <f t="shared" si="9"/>
        <v>5.2499531211638112E-2</v>
      </c>
    </row>
    <row r="45" spans="1:13" x14ac:dyDescent="0.25">
      <c r="A45" s="13" t="s">
        <v>17</v>
      </c>
      <c r="B45" s="13" t="s">
        <v>154</v>
      </c>
      <c r="C45" s="14" t="s">
        <v>155</v>
      </c>
      <c r="D45" s="16">
        <v>1113010</v>
      </c>
      <c r="E45" s="2">
        <v>43518004.049999997</v>
      </c>
      <c r="F45" s="2">
        <v>2746173.3</v>
      </c>
      <c r="G45" s="34">
        <f t="shared" si="6"/>
        <v>6.31043026891763E-2</v>
      </c>
      <c r="H45" s="2">
        <v>2746173.3</v>
      </c>
      <c r="I45" s="34">
        <f t="shared" si="7"/>
        <v>6.31043026891763E-2</v>
      </c>
      <c r="J45" s="2">
        <v>2746173.3</v>
      </c>
      <c r="K45" s="34">
        <f t="shared" si="8"/>
        <v>6.31043026891763E-2</v>
      </c>
      <c r="L45" s="2">
        <v>2746173.3</v>
      </c>
      <c r="M45" s="34">
        <f t="shared" si="9"/>
        <v>6.31043026891763E-2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7907282</v>
      </c>
      <c r="K46" s="34">
        <f t="shared" si="8"/>
        <v>1.957781447402486E-2</v>
      </c>
      <c r="L46" s="2">
        <v>7907282</v>
      </c>
      <c r="M46" s="34">
        <f t="shared" si="9"/>
        <v>1.957781447402486E-2</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54446296</v>
      </c>
      <c r="K48" s="34">
        <f t="shared" si="8"/>
        <v>0.11983020465279276</v>
      </c>
      <c r="L48" s="2">
        <v>54446296</v>
      </c>
      <c r="M48" s="34">
        <f t="shared" si="9"/>
        <v>0.11983020465279276</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50820632.200000003</v>
      </c>
      <c r="K49" s="34">
        <f t="shared" si="8"/>
        <v>0.34411605100738091</v>
      </c>
      <c r="L49" s="2">
        <v>50820632.200000003</v>
      </c>
      <c r="M49" s="34">
        <f t="shared" si="9"/>
        <v>0.34411605100738091</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250812638</v>
      </c>
      <c r="K50" s="34">
        <f t="shared" si="8"/>
        <v>0.34022412414329878</v>
      </c>
      <c r="L50" s="2">
        <v>250812638</v>
      </c>
      <c r="M50" s="34">
        <f t="shared" si="9"/>
        <v>0.34022412414329878</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720311831.87</v>
      </c>
      <c r="K51" s="34">
        <f t="shared" si="8"/>
        <v>0.4997562941448348</v>
      </c>
      <c r="L51" s="2">
        <v>720311831.87</v>
      </c>
      <c r="M51" s="34">
        <f t="shared" si="9"/>
        <v>0.4997562941448348</v>
      </c>
    </row>
    <row r="52" spans="1:13" ht="15" customHeight="1" x14ac:dyDescent="0.25">
      <c r="A52" s="13" t="s">
        <v>17</v>
      </c>
      <c r="B52" s="13" t="s">
        <v>131</v>
      </c>
      <c r="C52" s="14" t="s">
        <v>132</v>
      </c>
      <c r="D52" s="16">
        <v>1113010</v>
      </c>
      <c r="E52" s="2">
        <v>2526261975.3299999</v>
      </c>
      <c r="F52" s="2">
        <v>1298014822</v>
      </c>
      <c r="G52" s="34">
        <f t="shared" si="6"/>
        <v>0.5138084785646363</v>
      </c>
      <c r="H52" s="2">
        <v>1298014822</v>
      </c>
      <c r="I52" s="34">
        <f t="shared" si="7"/>
        <v>0.5138084785646363</v>
      </c>
      <c r="J52" s="2">
        <v>434233024.98000002</v>
      </c>
      <c r="K52" s="34">
        <f t="shared" si="8"/>
        <v>0.1718875671725523</v>
      </c>
      <c r="L52" s="2">
        <v>434233024.98000002</v>
      </c>
      <c r="M52" s="34">
        <f t="shared" si="9"/>
        <v>0.1718875671725523</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36647028</v>
      </c>
      <c r="K54" s="34">
        <f t="shared" si="8"/>
        <v>0.29285427874861764</v>
      </c>
      <c r="L54" s="2">
        <v>36647028</v>
      </c>
      <c r="M54" s="34">
        <f t="shared" si="9"/>
        <v>0.29285427874861764</v>
      </c>
    </row>
    <row r="55" spans="1:13" ht="15" customHeight="1" x14ac:dyDescent="0.25">
      <c r="A55" s="13" t="s">
        <v>17</v>
      </c>
      <c r="B55" s="13" t="s">
        <v>174</v>
      </c>
      <c r="C55" s="14" t="s">
        <v>175</v>
      </c>
      <c r="D55" s="16">
        <v>1113010</v>
      </c>
      <c r="E55" s="2">
        <v>150000000</v>
      </c>
      <c r="F55" s="2">
        <v>119515333</v>
      </c>
      <c r="G55" s="34">
        <f t="shared" si="6"/>
        <v>0.79676888666666668</v>
      </c>
      <c r="H55" s="2">
        <v>119515333</v>
      </c>
      <c r="I55" s="34">
        <f t="shared" si="7"/>
        <v>0.79676888666666668</v>
      </c>
      <c r="J55" s="2">
        <v>98518000</v>
      </c>
      <c r="K55" s="34">
        <f t="shared" si="8"/>
        <v>0.65678666666666663</v>
      </c>
      <c r="L55" s="2">
        <v>98518000</v>
      </c>
      <c r="M55" s="34">
        <f t="shared" si="9"/>
        <v>0.65678666666666663</v>
      </c>
    </row>
    <row r="56" spans="1:13" ht="15" customHeight="1" x14ac:dyDescent="0.25">
      <c r="A56" s="13" t="s">
        <v>17</v>
      </c>
      <c r="B56" s="13" t="s">
        <v>158</v>
      </c>
      <c r="C56" s="14" t="s">
        <v>134</v>
      </c>
      <c r="D56" s="16">
        <v>1113010</v>
      </c>
      <c r="E56" s="2">
        <v>600349199</v>
      </c>
      <c r="F56" s="2">
        <v>471349295</v>
      </c>
      <c r="G56" s="34">
        <f t="shared" si="6"/>
        <v>0.78512521676571767</v>
      </c>
      <c r="H56" s="2">
        <v>471349295</v>
      </c>
      <c r="I56" s="34">
        <f t="shared" si="7"/>
        <v>0.78512521676571767</v>
      </c>
      <c r="J56" s="2">
        <v>238853083</v>
      </c>
      <c r="K56" s="34">
        <f t="shared" si="8"/>
        <v>0.39785691960255287</v>
      </c>
      <c r="L56" s="2">
        <v>238853083</v>
      </c>
      <c r="M56" s="34">
        <f t="shared" si="9"/>
        <v>0.39785691960255287</v>
      </c>
    </row>
    <row r="57" spans="1:13" ht="15" customHeight="1" x14ac:dyDescent="0.25">
      <c r="A57" s="13" t="s">
        <v>17</v>
      </c>
      <c r="B57" s="13" t="s">
        <v>159</v>
      </c>
      <c r="C57" s="14" t="s">
        <v>135</v>
      </c>
      <c r="D57" s="16">
        <v>1113010</v>
      </c>
      <c r="E57" s="2">
        <v>749141574.66999996</v>
      </c>
      <c r="F57" s="2">
        <v>222389785.50999999</v>
      </c>
      <c r="G57" s="34">
        <f t="shared" si="6"/>
        <v>0.29685948962045478</v>
      </c>
      <c r="H57" s="2">
        <v>204788941.13999999</v>
      </c>
      <c r="I57" s="34">
        <f t="shared" si="7"/>
        <v>0.27336480588493622</v>
      </c>
      <c r="J57" s="2">
        <v>129628275.04000001</v>
      </c>
      <c r="K57" s="34">
        <f t="shared" si="8"/>
        <v>0.17303575108229952</v>
      </c>
      <c r="L57" s="2">
        <v>129628275.04000001</v>
      </c>
      <c r="M57" s="34">
        <f t="shared" si="9"/>
        <v>0.17303575108229952</v>
      </c>
    </row>
    <row r="58" spans="1:13" ht="15" customHeight="1" x14ac:dyDescent="0.25">
      <c r="A58" s="13" t="s">
        <v>17</v>
      </c>
      <c r="B58" s="13" t="s">
        <v>136</v>
      </c>
      <c r="C58" s="14" t="s">
        <v>27</v>
      </c>
      <c r="D58" s="16">
        <v>1113010</v>
      </c>
      <c r="E58" s="2">
        <v>935922920.75999999</v>
      </c>
      <c r="F58" s="2">
        <v>560428930.61000001</v>
      </c>
      <c r="G58" s="34">
        <f t="shared" si="6"/>
        <v>0.59879816828816779</v>
      </c>
      <c r="H58" s="2">
        <v>558551281.80999994</v>
      </c>
      <c r="I58" s="34">
        <f t="shared" si="7"/>
        <v>0.59679196803561352</v>
      </c>
      <c r="J58" s="2">
        <v>407655235</v>
      </c>
      <c r="K58" s="34">
        <f t="shared" si="8"/>
        <v>0.43556496582963333</v>
      </c>
      <c r="L58" s="2">
        <v>407655235</v>
      </c>
      <c r="M58" s="34">
        <f t="shared" si="9"/>
        <v>0.43556496582963333</v>
      </c>
    </row>
    <row r="59" spans="1:13" ht="15" customHeight="1" x14ac:dyDescent="0.25">
      <c r="A59" s="13" t="s">
        <v>17</v>
      </c>
      <c r="B59" s="13" t="s">
        <v>137</v>
      </c>
      <c r="C59" s="14" t="s">
        <v>138</v>
      </c>
      <c r="D59" s="16">
        <v>1113010</v>
      </c>
      <c r="E59" s="2">
        <v>148892514</v>
      </c>
      <c r="F59" s="2">
        <v>11792168.15</v>
      </c>
      <c r="G59" s="34">
        <f t="shared" si="6"/>
        <v>7.9199201042437911E-2</v>
      </c>
      <c r="H59" s="2">
        <v>11792168.15</v>
      </c>
      <c r="I59" s="34">
        <f t="shared" si="7"/>
        <v>7.9199201042437911E-2</v>
      </c>
      <c r="J59" s="2">
        <v>11792168.15</v>
      </c>
      <c r="K59" s="34">
        <f t="shared" si="8"/>
        <v>7.9199201042437911E-2</v>
      </c>
      <c r="L59" s="2">
        <v>11792168.15</v>
      </c>
      <c r="M59" s="34">
        <f t="shared" si="9"/>
        <v>7.9199201042437911E-2</v>
      </c>
    </row>
    <row r="60" spans="1:13" ht="21" customHeight="1" x14ac:dyDescent="0.25">
      <c r="A60" s="8" t="s">
        <v>2</v>
      </c>
      <c r="B60" s="8" t="s">
        <v>139</v>
      </c>
      <c r="C60" s="9" t="s">
        <v>140</v>
      </c>
      <c r="D60" s="18"/>
      <c r="E60" s="3">
        <f>E61</f>
        <v>207789146.03</v>
      </c>
      <c r="F60" s="3">
        <f>F61</f>
        <v>207789146.03</v>
      </c>
      <c r="G60" s="31">
        <f>+F60/E60</f>
        <v>1</v>
      </c>
      <c r="H60" s="3">
        <f>H61</f>
        <v>39546946.090000004</v>
      </c>
      <c r="I60" s="31">
        <f>+H60/E60</f>
        <v>0.1903224824086352</v>
      </c>
      <c r="J60" s="3">
        <f>J61</f>
        <v>39546946.090000004</v>
      </c>
      <c r="K60" s="31">
        <f>+J60/E60</f>
        <v>0.1903224824086352</v>
      </c>
      <c r="L60" s="3">
        <f>L61</f>
        <v>39546946.090000004</v>
      </c>
      <c r="M60" s="31">
        <f>+L60/E60</f>
        <v>0.1903224824086352</v>
      </c>
    </row>
    <row r="61" spans="1:13" ht="21" customHeight="1" x14ac:dyDescent="0.25">
      <c r="A61" s="11" t="s">
        <v>2</v>
      </c>
      <c r="B61" s="11" t="s">
        <v>141</v>
      </c>
      <c r="C61" s="11" t="s">
        <v>142</v>
      </c>
      <c r="D61" s="17"/>
      <c r="E61" s="12">
        <f>+E62</f>
        <v>207789146.03</v>
      </c>
      <c r="F61" s="12">
        <f>+F62</f>
        <v>207789146.03</v>
      </c>
      <c r="G61" s="32">
        <f>+F61/E61</f>
        <v>1</v>
      </c>
      <c r="H61" s="12">
        <f>+H62</f>
        <v>39546946.090000004</v>
      </c>
      <c r="I61" s="32">
        <f>+H61/E61</f>
        <v>0.1903224824086352</v>
      </c>
      <c r="J61" s="12">
        <f>+J62</f>
        <v>39546946.090000004</v>
      </c>
      <c r="K61" s="32">
        <f>+J61/E61</f>
        <v>0.1903224824086352</v>
      </c>
      <c r="L61" s="12">
        <f>+L62</f>
        <v>39546946.090000004</v>
      </c>
      <c r="M61" s="32">
        <f>+L61/E61</f>
        <v>0.1903224824086352</v>
      </c>
    </row>
    <row r="62" spans="1:13" ht="21" customHeight="1" x14ac:dyDescent="0.25">
      <c r="A62" s="11" t="s">
        <v>2</v>
      </c>
      <c r="B62" s="11" t="s">
        <v>143</v>
      </c>
      <c r="C62" s="11" t="s">
        <v>144</v>
      </c>
      <c r="D62" s="12"/>
      <c r="E62" s="12">
        <f>+E63</f>
        <v>207789146.03</v>
      </c>
      <c r="F62" s="12">
        <f>+F63</f>
        <v>207789146.03</v>
      </c>
      <c r="G62" s="32">
        <f>+F62/E62</f>
        <v>1</v>
      </c>
      <c r="H62" s="12">
        <f>+H63</f>
        <v>39546946.090000004</v>
      </c>
      <c r="I62" s="32">
        <f>+H62/E62</f>
        <v>0.1903224824086352</v>
      </c>
      <c r="J62" s="12">
        <f>+J63</f>
        <v>39546946.090000004</v>
      </c>
      <c r="K62" s="32">
        <f>+J62/E62</f>
        <v>0.1903224824086352</v>
      </c>
      <c r="L62" s="12">
        <f>+L63</f>
        <v>39546946.090000004</v>
      </c>
      <c r="M62" s="32">
        <f>+L62/E62</f>
        <v>0.1903224824086352</v>
      </c>
    </row>
    <row r="63" spans="1:13" ht="15" customHeight="1" x14ac:dyDescent="0.25">
      <c r="A63" s="22" t="s">
        <v>2</v>
      </c>
      <c r="B63" s="22" t="s">
        <v>145</v>
      </c>
      <c r="C63" s="23" t="s">
        <v>146</v>
      </c>
      <c r="D63" s="27"/>
      <c r="E63" s="25">
        <f>SUM(E64:E65)</f>
        <v>207789146.03</v>
      </c>
      <c r="F63" s="25">
        <f>SUM(F64:F65)</f>
        <v>207789146.03</v>
      </c>
      <c r="G63" s="33">
        <f>+F63/E63</f>
        <v>1</v>
      </c>
      <c r="H63" s="25">
        <f>SUM(H64:H65)</f>
        <v>39546946.090000004</v>
      </c>
      <c r="I63" s="33">
        <f t="shared" si="7"/>
        <v>0.1903224824086352</v>
      </c>
      <c r="J63" s="25">
        <f>SUM(J64:J65)</f>
        <v>39546946.090000004</v>
      </c>
      <c r="K63" s="33">
        <f t="shared" si="8"/>
        <v>0.1903224824086352</v>
      </c>
      <c r="L63" s="25">
        <f>SUM(L64:L65)</f>
        <v>39546946.090000004</v>
      </c>
      <c r="M63" s="33">
        <f t="shared" si="9"/>
        <v>0.1903224824086352</v>
      </c>
    </row>
    <row r="64" spans="1:13" ht="15" customHeight="1" x14ac:dyDescent="0.25">
      <c r="A64" s="13" t="s">
        <v>17</v>
      </c>
      <c r="B64" s="13" t="s">
        <v>147</v>
      </c>
      <c r="C64" s="14" t="s">
        <v>148</v>
      </c>
      <c r="D64" s="16">
        <v>1113010</v>
      </c>
      <c r="E64" s="2">
        <v>88259832.299999997</v>
      </c>
      <c r="F64" s="2">
        <v>88259832.299999997</v>
      </c>
      <c r="G64" s="34">
        <f t="shared" si="6"/>
        <v>1</v>
      </c>
      <c r="H64" s="2">
        <v>21683093.09</v>
      </c>
      <c r="I64" s="34">
        <f>+H64/E64</f>
        <v>0.24567340006151361</v>
      </c>
      <c r="J64" s="2">
        <v>21683093.09</v>
      </c>
      <c r="K64" s="34">
        <f t="shared" si="8"/>
        <v>0.24567340006151361</v>
      </c>
      <c r="L64" s="2">
        <v>21683093.09</v>
      </c>
      <c r="M64" s="34">
        <f t="shared" si="9"/>
        <v>0.24567340006151361</v>
      </c>
    </row>
    <row r="65" spans="1:13" ht="15" customHeight="1" x14ac:dyDescent="0.25">
      <c r="A65" s="13" t="s">
        <v>17</v>
      </c>
      <c r="B65" s="13" t="s">
        <v>149</v>
      </c>
      <c r="C65" s="14" t="s">
        <v>150</v>
      </c>
      <c r="D65" s="16">
        <v>1113010</v>
      </c>
      <c r="E65" s="2">
        <v>119529313.73</v>
      </c>
      <c r="F65" s="2">
        <v>119529313.73</v>
      </c>
      <c r="G65" s="34">
        <f t="shared" si="6"/>
        <v>1</v>
      </c>
      <c r="H65" s="2">
        <v>17863853</v>
      </c>
      <c r="I65" s="34">
        <f t="shared" si="7"/>
        <v>0.14945164865877122</v>
      </c>
      <c r="J65" s="2">
        <v>17863853</v>
      </c>
      <c r="K65" s="34">
        <f t="shared" si="8"/>
        <v>0.14945164865877122</v>
      </c>
      <c r="L65" s="2">
        <v>17863853</v>
      </c>
      <c r="M65" s="34">
        <f t="shared" si="9"/>
        <v>0.14945164865877122</v>
      </c>
    </row>
    <row r="66" spans="1:13" ht="15" customHeight="1" x14ac:dyDescent="0.25">
      <c r="A66" s="66" t="s">
        <v>187</v>
      </c>
      <c r="B66" s="67"/>
      <c r="C66" s="68"/>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15" customHeight="1" x14ac:dyDescent="0.25">
      <c r="A68" s="66" t="s">
        <v>189</v>
      </c>
      <c r="B68" s="67"/>
      <c r="C68" s="68"/>
      <c r="D68" s="18"/>
      <c r="E68" s="47">
        <f>+E69</f>
        <v>2000000000</v>
      </c>
      <c r="F68" s="47">
        <v>0</v>
      </c>
      <c r="G68" s="57">
        <v>0</v>
      </c>
      <c r="H68" s="47">
        <f>H69</f>
        <v>0</v>
      </c>
      <c r="I68" s="57">
        <v>0</v>
      </c>
      <c r="J68" s="47">
        <f>J69</f>
        <v>0</v>
      </c>
      <c r="K68" s="57">
        <v>0</v>
      </c>
      <c r="L68" s="47">
        <f>L69</f>
        <v>0</v>
      </c>
      <c r="M68" s="57">
        <v>0</v>
      </c>
    </row>
    <row r="69" spans="1:13" ht="15" customHeight="1" x14ac:dyDescent="0.25">
      <c r="A69" s="22" t="s">
        <v>2</v>
      </c>
      <c r="B69" s="55" t="s">
        <v>181</v>
      </c>
      <c r="C69" s="56" t="s">
        <v>182</v>
      </c>
      <c r="D69" s="16">
        <v>1113010</v>
      </c>
      <c r="E69" s="2">
        <v>2000000000</v>
      </c>
      <c r="F69" s="2"/>
      <c r="G69" s="34"/>
      <c r="H69" s="2"/>
      <c r="I69" s="34"/>
      <c r="J69" s="2"/>
      <c r="K69" s="34"/>
      <c r="L69" s="2"/>
      <c r="M69" s="34"/>
    </row>
    <row r="70" spans="1:13" ht="30" customHeight="1" x14ac:dyDescent="0.25">
      <c r="A70" s="58" t="s">
        <v>4</v>
      </c>
      <c r="B70" s="59"/>
      <c r="C70" s="60"/>
      <c r="D70" s="28"/>
      <c r="E70" s="15">
        <f>+E8+E37+E60+E66+E68</f>
        <v>36639431569.389992</v>
      </c>
      <c r="F70" s="15">
        <f>+F8+F37+F60</f>
        <v>24490399047.869995</v>
      </c>
      <c r="G70" s="30">
        <f t="shared" si="6"/>
        <v>0.66841645732108546</v>
      </c>
      <c r="H70" s="15">
        <f>+H8+H37+H60</f>
        <v>16171607233.470001</v>
      </c>
      <c r="I70" s="30">
        <f t="shared" si="7"/>
        <v>0.44137167365283014</v>
      </c>
      <c r="J70" s="15">
        <f>+J8+J37+J60</f>
        <v>13825550057.070002</v>
      </c>
      <c r="K70" s="30">
        <f t="shared" si="8"/>
        <v>0.37734073551022024</v>
      </c>
      <c r="L70" s="15">
        <f>+L8+L37+L60</f>
        <v>13825550057.070002</v>
      </c>
      <c r="M70" s="30">
        <f t="shared" si="9"/>
        <v>0.37734073551022024</v>
      </c>
    </row>
    <row r="71" spans="1:13" ht="15" customHeight="1" x14ac:dyDescent="0.25">
      <c r="E71" s="20"/>
      <c r="F71" s="20"/>
      <c r="G71" s="20"/>
      <c r="H71" s="20"/>
      <c r="I71" s="20"/>
      <c r="J71" s="20"/>
      <c r="K71" s="20"/>
      <c r="L71" s="20"/>
      <c r="M71" s="20"/>
    </row>
    <row r="72" spans="1:13" x14ac:dyDescent="0.25">
      <c r="E72" s="19"/>
      <c r="F72" s="19"/>
      <c r="G72" s="19"/>
      <c r="H72" s="19"/>
      <c r="I72" s="19"/>
      <c r="J72" s="19"/>
      <c r="K72" s="19"/>
      <c r="L72" s="19"/>
      <c r="M72" s="19"/>
    </row>
    <row r="73" spans="1:13" x14ac:dyDescent="0.25">
      <c r="A73" t="s">
        <v>31</v>
      </c>
      <c r="B73" t="s">
        <v>32</v>
      </c>
    </row>
    <row r="76" spans="1:13" x14ac:dyDescent="0.25">
      <c r="E76" s="54"/>
    </row>
    <row r="77" spans="1:13" x14ac:dyDescent="0.25">
      <c r="E77" s="4"/>
    </row>
  </sheetData>
  <autoFilter ref="A6:L65" xr:uid="{00000000-0009-0000-0000-000001000000}"/>
  <mergeCells count="11">
    <mergeCell ref="A70:C70"/>
    <mergeCell ref="A1:L1"/>
    <mergeCell ref="A2:L2"/>
    <mergeCell ref="A3:L3"/>
    <mergeCell ref="A4:L4"/>
    <mergeCell ref="F5:G5"/>
    <mergeCell ref="H5:I5"/>
    <mergeCell ref="J5:K5"/>
    <mergeCell ref="L5:M5"/>
    <mergeCell ref="A66:C66"/>
    <mergeCell ref="A68:C68"/>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160</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161</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162</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163</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2026-07-01T20:52:33Z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2026-02-11T19:19:59Z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9f0957cb-b883-4807-8885-2ac56e7ddc88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