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SERGIO RODRIGUEZ\Trabajo en Casa SRS\Informes Ejecucion Presupuestal\SGR\2026\04 Abril\"/>
    </mc:Choice>
  </mc:AlternateContent>
  <xr:revisionPtr revIDLastSave="0" documentId="13_ncr:1_{AF6A142C-F76A-4812-B87B-BFA5DC4600C1}"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55" i="2" l="1"/>
  <c r="M55" i="2"/>
  <c r="I55" i="2"/>
  <c r="G43" i="2" l="1"/>
  <c r="I43" i="2" l="1"/>
  <c r="M43" i="2"/>
  <c r="G10" i="13"/>
  <c r="G14" i="13" s="1"/>
  <c r="A4" i="13"/>
  <c r="K19" i="2" l="1"/>
  <c r="G33" i="2"/>
  <c r="G44" i="2"/>
  <c r="K44" i="2"/>
  <c r="M13" i="2"/>
  <c r="I18" i="2"/>
  <c r="K39" i="2"/>
  <c r="F63" i="2"/>
  <c r="F62" i="2" s="1"/>
  <c r="I44" i="2"/>
  <c r="J32" i="2" l="1"/>
  <c r="J31" i="2" s="1"/>
  <c r="M39" i="2"/>
  <c r="G39" i="2"/>
  <c r="I27" i="2"/>
  <c r="H32" i="2"/>
  <c r="I39" i="2"/>
  <c r="K46" i="2"/>
  <c r="M45" i="2"/>
  <c r="I23" i="2"/>
  <c r="I24" i="2"/>
  <c r="M23" i="2"/>
  <c r="K23" i="2"/>
  <c r="F38"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M35" i="2"/>
  <c r="I28" i="2"/>
  <c r="G28" i="2"/>
  <c r="I34" i="2"/>
  <c r="K33" i="2"/>
  <c r="M17" i="2"/>
  <c r="M28" i="2"/>
  <c r="G15" i="2"/>
  <c r="K36" i="2"/>
  <c r="K29" i="2"/>
  <c r="K28" i="2"/>
  <c r="M16"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7" i="2" s="1"/>
  <c r="K12" i="2"/>
  <c r="L11" i="2" l="1"/>
  <c r="M12" i="2"/>
  <c r="K11" i="2"/>
  <c r="J10" i="2"/>
  <c r="K16" i="2" s="1"/>
  <c r="M11" i="2" l="1"/>
  <c r="L10" i="2"/>
  <c r="K10" i="2"/>
  <c r="J9" i="2"/>
  <c r="K15" i="2" s="1"/>
  <c r="M10" i="2" l="1"/>
  <c r="L9" i="2"/>
  <c r="J8" i="2"/>
  <c r="K9" i="2"/>
  <c r="J68" i="2" l="1"/>
  <c r="K68" i="2" s="1"/>
  <c r="L8" i="2"/>
  <c r="M9" i="2"/>
  <c r="K8" i="2"/>
  <c r="K20" i="2" l="1"/>
  <c r="K14" i="2"/>
  <c r="L68" i="2"/>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<sst xmlns="http://schemas.openxmlformats.org/spreadsheetml/2006/main" count="256" uniqueCount="189">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</sst>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ABRIL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9254576615.8999996</v>
      </c>
      <c r="I8" s="31">
        <f t="shared" ref="I8:I36" si="2">+H8/E8</f>
        <v>0.49413169403250418</v>
      </c>
      <c r="J8" s="3">
        <f t="shared" si="0"/>
        <v>9199647751</v>
      </c>
      <c r="K8" s="31">
        <f t="shared" ref="K8:K36" si="3">+J8/E8</f>
        <v>0.49119886477506552</v>
      </c>
      <c r="L8" s="3">
        <f t="shared" si="0"/>
        <v>9199647751</v>
      </c>
      <c r="M8" s="31">
        <f t="shared" ref="M8:M36" si="4">+L8/E8</f>
        <v>0.49119886477506552</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9254576615.8999996</v>
      </c>
      <c r="I9" s="32">
        <f t="shared" si="2"/>
        <v>0.49413169403250418</v>
      </c>
      <c r="J9" s="12">
        <f>+J10+J21+J31</f>
        <v>9199647751</v>
      </c>
      <c r="K9" s="32">
        <f t="shared" si="3"/>
        <v>0.49119886477506552</v>
      </c>
      <c r="L9" s="12">
        <f>+L10+L21+L31</f>
        <v>9199647751</v>
      </c>
      <c r="M9" s="32">
        <f t="shared" si="4"/>
        <v>0.49119886477506552</v>
      </c>
    </row>
    <row r="10" spans="1:14" ht="21" customHeight="1" x14ac:dyDescent="0.25">
      <c r="A10" s="11" t="s">
        <v>2</v>
      </c>
      <c r="B10" s="11" t="s">
        <v>72</v>
      </c>
      <c r="C10" s="11" t="s">
        <v>73</v>
      </c>
      <c r="D10" s="12"/>
      <c r="E10" s="12">
        <f>+E11</f>
        <v>13141201061.439999</v>
      </c>
      <c r="F10" s="12">
        <f>+F11</f>
        <v>13141201061.439999</v>
      </c>
      <c r="G10" s="32">
        <f t="shared" si="1"/>
        <v>1</v>
      </c>
      <c r="H10" s="12">
        <f>+H11</f>
        <v>6546773641.0299997</v>
      </c>
      <c r="I10" s="32">
        <f t="shared" si="2"/>
        <v>0.49818685601273432</v>
      </c>
      <c r="J10" s="12">
        <f>+J11</f>
        <v>6493824803.5900002</v>
      </c>
      <c r="K10" s="32">
        <f t="shared" si="3"/>
        <v>0.49415763241342675</v>
      </c>
      <c r="L10" s="12">
        <f>+L11</f>
        <v>6493824803.5900002</v>
      </c>
      <c r="M10" s="32">
        <f t="shared" si="4"/>
        <v>0.49415763241342675</v>
      </c>
    </row>
    <row r="11" spans="1:14" x14ac:dyDescent="0.25">
      <c r="A11" s="22" t="s">
        <v>2</v>
      </c>
      <c r="B11" s="22" t="s">
        <v>71</v>
      </c>
      <c r="C11" s="23" t="s">
        <v>74</v>
      </c>
      <c r="D11" s="24"/>
      <c r="E11" s="25">
        <f>SUM(E12:E20)</f>
        <v>13141201061.439999</v>
      </c>
      <c r="F11" s="25">
        <f>SUM(F12:F20)</f>
        <v>13141201061.439999</v>
      </c>
      <c r="G11" s="33">
        <f>+F11/E11</f>
        <v>1</v>
      </c>
      <c r="H11" s="25">
        <f>SUM(H12:H20)</f>
        <v>6546773641.0299997</v>
      </c>
      <c r="I11" s="33">
        <f t="shared" si="2"/>
        <v>0.49818685601273432</v>
      </c>
      <c r="J11" s="25">
        <f>SUM(J12:J20)</f>
        <v>6493824803.5900002</v>
      </c>
      <c r="K11" s="33">
        <f>+J11/E11</f>
        <v>0.49415763241342675</v>
      </c>
      <c r="L11" s="25">
        <f>SUM(L12:L20)</f>
        <v>6493824803.5900002</v>
      </c>
      <c r="M11" s="33">
        <f t="shared" si="4"/>
        <v>0.49415763241342675</v>
      </c>
    </row>
    <row r="12" spans="1:14" x14ac:dyDescent="0.25">
      <c r="A12" s="13" t="s">
        <v>17</v>
      </c>
      <c r="B12" s="13" t="s">
        <v>75</v>
      </c>
      <c r="C12" s="14" t="s">
        <v>76</v>
      </c>
      <c r="D12" s="16">
        <v>1113010</v>
      </c>
      <c r="E12" s="2">
        <v>6818878718.8599997</v>
      </c>
      <c r="F12" s="2">
        <v>6818878718.8599997</v>
      </c>
      <c r="G12" s="34">
        <f>+F12/E12</f>
        <v>1</v>
      </c>
      <c r="H12" s="2">
        <v>4117686821.4000001</v>
      </c>
      <c r="I12" s="34">
        <f t="shared" si="2"/>
        <v>0.60386567809324632</v>
      </c>
      <c r="J12" s="2">
        <v>4072264444.0100002</v>
      </c>
      <c r="K12" s="34">
        <f>+J12/E12</f>
        <v>0.5972044102715488</v>
      </c>
      <c r="L12" s="2">
        <v>4072264444.0100002</v>
      </c>
      <c r="M12" s="34">
        <f>+L12/E12</f>
        <v>0.5972044102715488</v>
      </c>
    </row>
    <row r="13" spans="1:14" x14ac:dyDescent="0.25">
      <c r="A13" s="13" t="s">
        <v>17</v>
      </c>
      <c r="B13" s="13" t="s">
        <v>77</v>
      </c>
      <c r="C13" s="14" t="s">
        <v>18</v>
      </c>
      <c r="D13" s="16">
        <v>1113010</v>
      </c>
      <c r="E13" s="2">
        <v>4282276502.5999999</v>
      </c>
      <c r="F13" s="2">
        <v>4282276502.5999999</v>
      </c>
      <c r="G13" s="34">
        <f t="shared" si="1"/>
        <v>1</v>
      </c>
      <c r="H13" s="2">
        <v>1440428710.5899999</v>
      </c>
      <c r="I13" s="34">
        <f t="shared" si="2"/>
        <v>0.33636985134319053</v>
      </c>
      <c r="J13" s="2">
        <v>1432902250.54</v>
      </c>
      <c r="K13" s="34">
        <f t="shared" si="3"/>
        <v>0.3346122674866997</v>
      </c>
      <c r="L13" s="2">
        <v>1432902250.54</v>
      </c>
      <c r="M13" s="34">
        <f t="shared" si="4"/>
        <v>0.3346122674866997</v>
      </c>
    </row>
    <row r="14" spans="1:14" x14ac:dyDescent="0.25">
      <c r="A14" s="13" t="s">
        <v>17</v>
      </c>
      <c r="B14" s="13" t="s">
        <v>78</v>
      </c>
      <c r="C14" s="14" t="s">
        <v>79</v>
      </c>
      <c r="D14" s="16">
        <v>1113010</v>
      </c>
      <c r="E14" s="2">
        <v>32197550.600000001</v>
      </c>
      <c r="F14" s="2">
        <v>32197550.600000001</v>
      </c>
      <c r="G14" s="34">
        <f t="shared" si="1"/>
        <v>1</v>
      </c>
      <c r="H14" s="2">
        <v>1589822</v>
      </c>
      <c r="I14" s="34">
        <f t="shared" si="2"/>
        <v>4.9377110071223862E-2</v>
      </c>
      <c r="J14" s="2">
        <v>1589822</v>
      </c>
      <c r="K14" s="34">
        <f t="shared" si="3"/>
        <v>4.9377110071223862E-2</v>
      </c>
      <c r="L14" s="2">
        <v>1589822</v>
      </c>
      <c r="M14" s="34">
        <f t="shared" si="4"/>
        <v>4.9377110071223862E-2</v>
      </c>
    </row>
    <row r="15" spans="1:14" x14ac:dyDescent="0.25">
      <c r="A15" s="13" t="s">
        <v>17</v>
      </c>
      <c r="B15" s="13" t="s">
        <v>80</v>
      </c>
      <c r="C15" s="14" t="s">
        <v>81</v>
      </c>
      <c r="D15" s="16">
        <v>1113010</v>
      </c>
      <c r="E15" s="2">
        <v>31606400</v>
      </c>
      <c r="F15" s="2">
        <v>31606400</v>
      </c>
      <c r="G15" s="34">
        <f t="shared" si="1"/>
        <v>1</v>
      </c>
      <c r="H15" s="2">
        <v>3396380</v>
      </c>
      <c r="I15" s="34">
        <f t="shared" si="2"/>
        <v>0.10745861597651109</v>
      </c>
      <c r="J15" s="2">
        <v>3396380</v>
      </c>
      <c r="K15" s="34">
        <f t="shared" si="3"/>
        <v>0.10745861597651109</v>
      </c>
      <c r="L15" s="2">
        <v>3396380</v>
      </c>
      <c r="M15" s="34">
        <f t="shared" si="4"/>
        <v>0.10745861597651109</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162386354.21000001</v>
      </c>
      <c r="I17" s="34">
        <f t="shared" si="2"/>
        <v>0.33167182973220211</v>
      </c>
      <c r="J17" s="2">
        <v>162386354.21000001</v>
      </c>
      <c r="K17" s="34">
        <f t="shared" si="3"/>
        <v>0.33167182973220211</v>
      </c>
      <c r="L17" s="2">
        <v>162386354.21000001</v>
      </c>
      <c r="M17" s="34">
        <f t="shared" si="4"/>
        <v>0.33167182973220211</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238515581.28999999</v>
      </c>
      <c r="I20" s="34">
        <f t="shared" si="2"/>
        <v>0.49201155010994346</v>
      </c>
      <c r="J20" s="2">
        <v>238515581.28999999</v>
      </c>
      <c r="K20" s="34">
        <f t="shared" si="3"/>
        <v>0.49201155010994346</v>
      </c>
      <c r="L20" s="2">
        <v>238515581.28999999</v>
      </c>
      <c r="M20" s="34">
        <f t="shared" si="4"/>
        <v>0.49201155010994346</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2261509157</v>
      </c>
      <c r="I21" s="32">
        <f t="shared" si="2"/>
        <v>0.60110589029984729</v>
      </c>
      <c r="J21" s="12">
        <f>SUM(J22:J30)</f>
        <v>2261509057</v>
      </c>
      <c r="K21" s="32">
        <f>+J21/E21</f>
        <v>0.60110586371999075</v>
      </c>
      <c r="L21" s="12">
        <f>SUM(L22:L30)</f>
        <v>2261509057</v>
      </c>
      <c r="M21" s="32">
        <f>+L21/E21</f>
        <v>0.60110586371999075</v>
      </c>
    </row>
    <row r="22" spans="1:13" x14ac:dyDescent="0.25">
      <c r="A22" s="13" t="s">
        <v>17</v>
      </c>
      <c r="B22" s="13" t="s">
        <v>90</v>
      </c>
      <c r="C22" s="14" t="s">
        <v>91</v>
      </c>
      <c r="D22" s="16">
        <v>1113010</v>
      </c>
      <c r="E22" s="2">
        <v>693532152</v>
      </c>
      <c r="F22" s="2">
        <v>693532152</v>
      </c>
      <c r="G22" s="34">
        <f t="shared" si="5"/>
        <v>1</v>
      </c>
      <c r="H22" s="2">
        <v>663078200</v>
      </c>
      <c r="I22" s="34">
        <f t="shared" si="2"/>
        <v>0.95608862269445294</v>
      </c>
      <c r="J22" s="2">
        <v>663078200</v>
      </c>
      <c r="K22" s="34">
        <f t="shared" si="3"/>
        <v>0.95608862269445294</v>
      </c>
      <c r="L22" s="2">
        <v>663078200</v>
      </c>
      <c r="M22" s="34">
        <f t="shared" si="4"/>
        <v>0.95608862269445294</v>
      </c>
    </row>
    <row r="23" spans="1:13" x14ac:dyDescent="0.25">
      <c r="A23" s="13" t="s">
        <v>17</v>
      </c>
      <c r="B23" s="13" t="s">
        <v>92</v>
      </c>
      <c r="C23" s="14" t="s">
        <v>93</v>
      </c>
      <c r="D23" s="16">
        <v>1113010</v>
      </c>
      <c r="E23" s="2">
        <v>780916001</v>
      </c>
      <c r="F23" s="2">
        <v>780916001</v>
      </c>
      <c r="G23" s="34">
        <f t="shared" si="5"/>
        <v>1</v>
      </c>
      <c r="H23" s="2">
        <v>481156700</v>
      </c>
      <c r="I23" s="34">
        <f t="shared" si="2"/>
        <v>0.61614398908955126</v>
      </c>
      <c r="J23" s="2">
        <v>481156600</v>
      </c>
      <c r="K23" s="34">
        <f t="shared" si="3"/>
        <v>0.61614386103480545</v>
      </c>
      <c r="L23" s="2">
        <v>481156600</v>
      </c>
      <c r="M23" s="34">
        <f t="shared" si="4"/>
        <v>0.61614386103480545</v>
      </c>
    </row>
    <row r="24" spans="1:13" x14ac:dyDescent="0.25">
      <c r="A24" s="13" t="s">
        <v>17</v>
      </c>
      <c r="B24" s="13" t="s">
        <v>94</v>
      </c>
      <c r="C24" s="14" t="s">
        <v>95</v>
      </c>
      <c r="D24" s="16">
        <v>1113010</v>
      </c>
      <c r="E24" s="2">
        <v>759878446</v>
      </c>
      <c r="F24" s="2">
        <v>759878446</v>
      </c>
      <c r="G24" s="34">
        <f t="shared" si="5"/>
        <v>1</v>
      </c>
      <c r="H24" s="2">
        <v>547032057</v>
      </c>
      <c r="I24" s="34">
        <f t="shared" si="2"/>
        <v>0.71989416186177757</v>
      </c>
      <c r="J24" s="2">
        <v>547032057</v>
      </c>
      <c r="K24" s="34">
        <f t="shared" si="3"/>
        <v>0.71989416186177757</v>
      </c>
      <c r="L24" s="2">
        <v>547032057</v>
      </c>
      <c r="M24" s="34">
        <f t="shared" si="4"/>
        <v>0.71989416186177757</v>
      </c>
    </row>
    <row r="25" spans="1:13" x14ac:dyDescent="0.25">
      <c r="A25" s="13" t="s">
        <v>17</v>
      </c>
      <c r="B25" s="13" t="s">
        <v>96</v>
      </c>
      <c r="C25" s="14" t="s">
        <v>97</v>
      </c>
      <c r="D25" s="16">
        <v>1113010</v>
      </c>
      <c r="E25" s="2">
        <v>441637726</v>
      </c>
      <c r="F25" s="2">
        <v>441637726</v>
      </c>
      <c r="G25" s="34">
        <f t="shared" si="5"/>
        <v>1</v>
      </c>
      <c r="H25" s="2">
        <v>241399300</v>
      </c>
      <c r="I25" s="34">
        <f t="shared" si="2"/>
        <v>0.54660026938006645</v>
      </c>
      <c r="J25" s="2">
        <v>241399300</v>
      </c>
      <c r="K25" s="34">
        <f t="shared" si="3"/>
        <v>0.54660026938006645</v>
      </c>
      <c r="L25" s="2">
        <v>241399300</v>
      </c>
      <c r="M25" s="34">
        <f t="shared" si="4"/>
        <v>0.54660026938006645</v>
      </c>
    </row>
    <row r="26" spans="1:13" x14ac:dyDescent="0.25">
      <c r="A26" s="13" t="s">
        <v>17</v>
      </c>
      <c r="B26" s="13" t="s">
        <v>98</v>
      </c>
      <c r="C26" s="14" t="s">
        <v>99</v>
      </c>
      <c r="D26" s="16">
        <v>1113010</v>
      </c>
      <c r="E26" s="2">
        <v>153560730</v>
      </c>
      <c r="F26" s="2">
        <v>153560730</v>
      </c>
      <c r="G26" s="34">
        <f t="shared" si="5"/>
        <v>1</v>
      </c>
      <c r="H26" s="2">
        <v>26927000</v>
      </c>
      <c r="I26" s="34">
        <f t="shared" si="2"/>
        <v>0.17535082048646161</v>
      </c>
      <c r="J26" s="2">
        <v>26927000</v>
      </c>
      <c r="K26" s="34">
        <f t="shared" si="3"/>
        <v>0.17535082048646161</v>
      </c>
      <c r="L26" s="2">
        <v>26927000</v>
      </c>
      <c r="M26" s="34">
        <f t="shared" si="4"/>
        <v>0.17535082048646161</v>
      </c>
    </row>
    <row r="27" spans="1:13" x14ac:dyDescent="0.25">
      <c r="A27" s="13" t="s">
        <v>17</v>
      </c>
      <c r="B27" s="13" t="s">
        <v>100</v>
      </c>
      <c r="C27" s="14" t="s">
        <v>101</v>
      </c>
      <c r="D27" s="16">
        <v>1113010</v>
      </c>
      <c r="E27" s="2">
        <v>330206269</v>
      </c>
      <c r="F27" s="2">
        <v>330206269</v>
      </c>
      <c r="G27" s="34">
        <f t="shared" si="5"/>
        <v>1</v>
      </c>
      <c r="H27" s="2">
        <v>181099300</v>
      </c>
      <c r="I27" s="34">
        <f t="shared" si="2"/>
        <v>0.54844294915551706</v>
      </c>
      <c r="J27" s="2">
        <v>181099300</v>
      </c>
      <c r="K27" s="34">
        <f t="shared" si="3"/>
        <v>0.54844294915551706</v>
      </c>
      <c r="L27" s="2">
        <v>181099300</v>
      </c>
      <c r="M27" s="34">
        <f t="shared" si="4"/>
        <v>0.54844294915551706</v>
      </c>
    </row>
    <row r="28" spans="1:13" x14ac:dyDescent="0.25">
      <c r="A28" s="13" t="s">
        <v>17</v>
      </c>
      <c r="B28" s="13" t="s">
        <v>102</v>
      </c>
      <c r="C28" s="14" t="s">
        <v>103</v>
      </c>
      <c r="D28" s="16">
        <v>1113010</v>
      </c>
      <c r="E28" s="2">
        <v>198129378</v>
      </c>
      <c r="F28" s="2">
        <v>198129378</v>
      </c>
      <c r="G28" s="34">
        <f t="shared" si="5"/>
        <v>1</v>
      </c>
      <c r="H28" s="2">
        <v>30213500</v>
      </c>
      <c r="I28" s="34">
        <f t="shared" si="2"/>
        <v>0.15249379120344284</v>
      </c>
      <c r="J28" s="2">
        <v>30213500</v>
      </c>
      <c r="K28" s="34">
        <f t="shared" si="3"/>
        <v>0.15249379120344284</v>
      </c>
      <c r="L28" s="2">
        <v>30213500</v>
      </c>
      <c r="M28" s="34">
        <f t="shared" si="4"/>
        <v>0.15249379120344284</v>
      </c>
    </row>
    <row r="29" spans="1:13" x14ac:dyDescent="0.25">
      <c r="A29" s="13" t="s">
        <v>17</v>
      </c>
      <c r="B29" s="13" t="s">
        <v>104</v>
      </c>
      <c r="C29" s="14" t="s">
        <v>25</v>
      </c>
      <c r="D29" s="16">
        <v>1113010</v>
      </c>
      <c r="E29" s="2">
        <v>198129378</v>
      </c>
      <c r="F29" s="2">
        <v>198129378</v>
      </c>
      <c r="G29" s="34">
        <f t="shared" si="5"/>
        <v>1</v>
      </c>
      <c r="H29" s="2">
        <v>30213500</v>
      </c>
      <c r="I29" s="34">
        <f t="shared" si="2"/>
        <v>0.15249379120344284</v>
      </c>
      <c r="J29" s="2">
        <v>30213500</v>
      </c>
      <c r="K29" s="34">
        <f t="shared" si="3"/>
        <v>0.15249379120344284</v>
      </c>
      <c r="L29" s="2">
        <v>30213500</v>
      </c>
      <c r="M29" s="34">
        <f t="shared" si="4"/>
        <v>0.15249379120344284</v>
      </c>
    </row>
    <row r="30" spans="1:13" x14ac:dyDescent="0.25">
      <c r="A30" s="13" t="s">
        <v>17</v>
      </c>
      <c r="B30" s="13" t="s">
        <v>105</v>
      </c>
      <c r="C30" s="14" t="s">
        <v>26</v>
      </c>
      <c r="D30" s="16">
        <v>1113010</v>
      </c>
      <c r="E30" s="2">
        <v>206257459.90000001</v>
      </c>
      <c r="F30" s="2">
        <v>206257459.90000001</v>
      </c>
      <c r="G30" s="34">
        <f t="shared" si="5"/>
        <v>1</v>
      </c>
      <c r="H30" s="2">
        <v>60389600</v>
      </c>
      <c r="I30" s="34">
        <f t="shared" si="2"/>
        <v>0.29278747071392591</v>
      </c>
      <c r="J30" s="2">
        <v>60389600</v>
      </c>
      <c r="K30" s="34">
        <f t="shared" si="3"/>
        <v>0.29278747071392591</v>
      </c>
      <c r="L30" s="2">
        <v>60389600</v>
      </c>
      <c r="M30" s="34">
        <f t="shared" si="4"/>
        <v>0.29278747071392591</v>
      </c>
    </row>
    <row r="31" spans="1:13" ht="34.5" customHeight="1" x14ac:dyDescent="0.25">
      <c r="A31" s="12" t="s">
        <v>2</v>
      </c>
      <c r="B31" s="11" t="s">
        <v>106</v>
      </c>
      <c r="C31" s="11" t="s">
        <v>107</v>
      </c>
      <c r="D31" s="17"/>
      <c r="E31" s="12">
        <f>+E32</f>
        <v>1825519258.1700001</v>
      </c>
      <c r="F31" s="12">
        <f>+F32</f>
        <v>1825519258.1700001</v>
      </c>
      <c r="G31" s="32">
        <f>+F31/E31</f>
        <v>1</v>
      </c>
      <c r="H31" s="12">
        <f>+H32</f>
        <v>446293817.87</v>
      </c>
      <c r="I31" s="32">
        <f t="shared" si="2"/>
        <v>0.24447499848201504</v>
      </c>
      <c r="J31" s="12">
        <f>+J32</f>
        <v>444313890.40999997</v>
      </c>
      <c r="K31" s="32">
        <f>+J31/E31</f>
        <v>0.2433904153141635</v>
      </c>
      <c r="L31" s="12">
        <f>+L32</f>
        <v>444313890.40999997</v>
      </c>
      <c r="M31" s="32">
        <f>+L31/E31</f>
        <v>0.2433904153141635</v>
      </c>
    </row>
    <row r="32" spans="1:13" x14ac:dyDescent="0.25">
      <c r="A32" s="22" t="s">
        <v>2</v>
      </c>
      <c r="B32" s="22" t="s">
        <v>108</v>
      </c>
      <c r="C32" s="23" t="s">
        <v>109</v>
      </c>
      <c r="D32" s="26"/>
      <c r="E32" s="25">
        <f>SUM(E33:E36)</f>
        <v>1825519258.1700001</v>
      </c>
      <c r="F32" s="25">
        <f>SUM(F33:F36)</f>
        <v>1825519258.1700001</v>
      </c>
      <c r="G32" s="33">
        <f t="shared" si="1"/>
        <v>1</v>
      </c>
      <c r="H32" s="25">
        <f>SUM(H33:H36)</f>
        <v>446293817.87</v>
      </c>
      <c r="I32" s="33">
        <f t="shared" si="2"/>
        <v>0.24447499848201504</v>
      </c>
      <c r="J32" s="25">
        <f>SUM(J33:J36)</f>
        <v>444313890.40999997</v>
      </c>
      <c r="K32" s="33">
        <f t="shared" si="3"/>
        <v>0.2433904153141635</v>
      </c>
      <c r="L32" s="25">
        <f>SUM(L33:L36)</f>
        <v>444313890.40999997</v>
      </c>
      <c r="M32" s="33">
        <f t="shared" si="4"/>
        <v>0.2433904153141635</v>
      </c>
    </row>
    <row r="33" spans="1:13" x14ac:dyDescent="0.25">
      <c r="A33" s="13" t="s">
        <v>17</v>
      </c>
      <c r="B33" s="13" t="s">
        <v>110</v>
      </c>
      <c r="C33" s="14" t="s">
        <v>111</v>
      </c>
      <c r="D33" s="16">
        <v>1113010</v>
      </c>
      <c r="E33" s="2">
        <v>558541708.57000005</v>
      </c>
      <c r="F33" s="2">
        <v>558541708.57000005</v>
      </c>
      <c r="G33" s="34">
        <f t="shared" si="1"/>
        <v>1</v>
      </c>
      <c r="H33" s="2">
        <v>332945924.61000001</v>
      </c>
      <c r="I33" s="34">
        <f t="shared" si="2"/>
        <v>0.5960985894185431</v>
      </c>
      <c r="J33" s="2">
        <v>330965997.14999998</v>
      </c>
      <c r="K33" s="34">
        <f t="shared" si="3"/>
        <v>0.59255377364270945</v>
      </c>
      <c r="L33" s="2">
        <v>330965997.14999998</v>
      </c>
      <c r="M33" s="34">
        <f t="shared" si="4"/>
        <v>0.59255377364270945</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22498258.420000002</v>
      </c>
      <c r="I35" s="34">
        <f t="shared" si="2"/>
        <v>0.10194199735180236</v>
      </c>
      <c r="J35" s="2">
        <v>22498258.420000002</v>
      </c>
      <c r="K35" s="34">
        <f t="shared" si="3"/>
        <v>0.10194199735180236</v>
      </c>
      <c r="L35" s="2">
        <v>22498258.420000002</v>
      </c>
      <c r="M35" s="34">
        <f t="shared" si="4"/>
        <v>0.10194199735180236</v>
      </c>
    </row>
    <row r="36" spans="1:13" x14ac:dyDescent="0.25">
      <c r="A36" s="13" t="s">
        <v>17</v>
      </c>
      <c r="B36" s="13" t="s">
        <v>115</v>
      </c>
      <c r="C36" s="14" t="s">
        <v>19</v>
      </c>
      <c r="D36" s="16">
        <v>1113010</v>
      </c>
      <c r="E36" s="2">
        <v>675918045.63999999</v>
      </c>
      <c r="F36" s="2">
        <v>675918045.63999999</v>
      </c>
      <c r="G36" s="34">
        <f t="shared" si="1"/>
        <v>1</v>
      </c>
      <c r="H36" s="2">
        <v>72126481.709999993</v>
      </c>
      <c r="I36" s="34">
        <f t="shared" si="2"/>
        <v>0.10670891563740732</v>
      </c>
      <c r="J36" s="2">
        <v>72126481.709999993</v>
      </c>
      <c r="K36" s="34">
        <f t="shared" si="3"/>
        <v>0.10670891563740732</v>
      </c>
      <c r="L36" s="2">
        <v>72126481.709999993</v>
      </c>
      <c r="M36" s="34">
        <f t="shared" si="4"/>
        <v>0.10670891563740732</v>
      </c>
    </row>
    <row r="37" spans="1:13" ht="21" customHeight="1" x14ac:dyDescent="0.25">
      <c r="A37" s="8" t="s">
        <v>2</v>
      </c>
      <c r="B37" s="8" t="s">
        <v>116</v>
      </c>
      <c r="C37" s="9" t="s">
        <v>1</v>
      </c>
      <c r="D37" s="18"/>
      <c r="E37" s="3">
        <f>+E38+E41</f>
        <v>12904574667.65</v>
      </c>
      <c r="F37" s="3">
        <f>+F38+F41</f>
        <v>5871522143.5199995</v>
      </c>
      <c r="G37" s="31">
        <f t="shared" ref="G37:G68" si="6">+F37/E37</f>
        <v>0.45499540238541153</v>
      </c>
      <c r="H37" s="3">
        <f>+H38+H41</f>
        <v>5047663071.0799999</v>
      </c>
      <c r="I37" s="31">
        <f t="shared" ref="I37:I68" si="7">+H37/E37</f>
        <v>0.39115299814830778</v>
      </c>
      <c r="J37" s="3">
        <f>+J38+J41</f>
        <v>2538893814.8599997</v>
      </c>
      <c r="K37" s="31">
        <f t="shared" ref="K37:K68" si="8">+J37/E37</f>
        <v>0.19674370370568342</v>
      </c>
      <c r="L37" s="3">
        <f>+L38+L41</f>
        <v>2538893814.8599997</v>
      </c>
      <c r="M37" s="31">
        <f t="shared" ref="M37:M68" si="9">+L37/E37</f>
        <v>0.19674370370568342</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+F39/E39</f>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5309307482.5199995</v>
      </c>
      <c r="G41" s="32">
        <f t="shared" si="6"/>
        <v>0.52066966810712023</v>
      </c>
      <c r="H41" s="12">
        <f>SUM(H42:H59)</f>
        <v>4624982935.7200003</v>
      </c>
      <c r="I41" s="32">
        <f t="shared" si="7"/>
        <v>0.45355977932539265</v>
      </c>
      <c r="J41" s="12">
        <f>SUM(J42:J59)</f>
        <v>2326679153.8599997</v>
      </c>
      <c r="K41" s="32">
        <f t="shared" si="8"/>
        <v>0.22817123830564995</v>
      </c>
      <c r="L41" s="12">
        <f>SUM(L42:L59)</f>
        <v>2326679153.8599997</v>
      </c>
      <c r="M41" s="32">
        <f t="shared" si="9"/>
        <v>0.22817123830564995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566046800</v>
      </c>
      <c r="G43" s="34">
        <f t="shared" si="6"/>
        <v>0.33854473684210529</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2313570</v>
      </c>
      <c r="G44" s="34">
        <f t="shared" si="6"/>
        <v>5.2499531211638112E-2</v>
      </c>
      <c r="H44" s="2">
        <v>2313570</v>
      </c>
      <c r="I44" s="34">
        <f t="shared" si="7"/>
        <v>5.2499531211638112E-2</v>
      </c>
      <c r="J44" s="2">
        <v>2313570</v>
      </c>
      <c r="K44" s="34">
        <f t="shared" si="8"/>
        <v>5.2499531211638112E-2</v>
      </c>
      <c r="L44" s="2">
        <v>2313570</v>
      </c>
      <c r="M44" s="34">
        <f t="shared" si="9"/>
        <v>5.2499531211638112E-2</v>
      </c>
    </row>
    <row r="45" spans="1:13" x14ac:dyDescent="0.25">
      <c r="A45" s="13" t="s">
        <v>17</v>
      </c>
      <c r="B45" s="13" t="s">
        <v>154</v>
      </c>
      <c r="C45" s="14" t="s">
        <v>155</v>
      </c>
      <c r="D45" s="16">
        <v>1113010</v>
      </c>
      <c r="E45" s="2">
        <v>43518004.049999997</v>
      </c>
      <c r="F45" s="2">
        <v>2746173.3</v>
      </c>
      <c r="G45" s="34">
        <f t="shared" si="6"/>
        <v>6.31043026891763E-2</v>
      </c>
      <c r="H45" s="2">
        <v>2746173.3</v>
      </c>
      <c r="I45" s="34">
        <f t="shared" si="7"/>
        <v>6.31043026891763E-2</v>
      </c>
      <c r="J45" s="2">
        <v>2746173.3</v>
      </c>
      <c r="K45" s="34">
        <f t="shared" si="8"/>
        <v>6.31043026891763E-2</v>
      </c>
      <c r="L45" s="2">
        <v>2746173.3</v>
      </c>
      <c r="M45" s="34">
        <f t="shared" si="9"/>
        <v>6.31043026891763E-2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5715082</v>
      </c>
      <c r="K46" s="34">
        <f t="shared" si="8"/>
        <v>1.4150097985608574E-2</v>
      </c>
      <c r="L46" s="2">
        <v>5715082</v>
      </c>
      <c r="M46" s="34">
        <f t="shared" si="9"/>
        <v>1.4150097985608574E-2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47747129</v>
      </c>
      <c r="K48" s="34">
        <f t="shared" si="8"/>
        <v>0.10508608775982292</v>
      </c>
      <c r="L48" s="2">
        <v>47747129</v>
      </c>
      <c r="M48" s="34">
        <f t="shared" si="9"/>
        <v>0.10508608775982292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45383891.200000003</v>
      </c>
      <c r="K49" s="34">
        <f t="shared" si="8"/>
        <v>0.30730285600604207</v>
      </c>
      <c r="L49" s="2">
        <v>45383891.200000003</v>
      </c>
      <c r="M49" s="34">
        <f t="shared" si="9"/>
        <v>0.30730285600604207</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219883810</v>
      </c>
      <c r="K50" s="34">
        <f t="shared" si="8"/>
        <v>0.29826956594803461</v>
      </c>
      <c r="L50" s="2">
        <v>219883810</v>
      </c>
      <c r="M50" s="34">
        <f t="shared" si="9"/>
        <v>0.29826956594803461</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630912729.87</v>
      </c>
      <c r="K51" s="34">
        <f t="shared" si="8"/>
        <v>0.43773070753270288</v>
      </c>
      <c r="L51" s="2">
        <v>630912729.87</v>
      </c>
      <c r="M51" s="34">
        <f t="shared" si="9"/>
        <v>0.43773070753270288</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32093563</v>
      </c>
      <c r="K54" s="34">
        <f t="shared" si="8"/>
        <v>0.25646656107661225</v>
      </c>
      <c r="L54" s="2">
        <v>32093563</v>
      </c>
      <c r="M54" s="34">
        <f t="shared" si="9"/>
        <v>0.25646656107661225</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85498000</v>
      </c>
      <c r="K55" s="34">
        <f t="shared" si="8"/>
        <v>0.56998666666666664</v>
      </c>
      <c r="L55" s="2">
        <v>85498000</v>
      </c>
      <c r="M55" s="34">
        <f t="shared" si="9"/>
        <v>0.56998666666666664</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201195397</v>
      </c>
      <c r="K56" s="34">
        <f t="shared" si="8"/>
        <v>0.33513061620658546</v>
      </c>
      <c r="L56" s="2">
        <v>201195397</v>
      </c>
      <c r="M56" s="34">
        <f t="shared" si="9"/>
        <v>0.33513061620658546</v>
      </c>
    </row>
    <row r="57" spans="1:13" ht="15" customHeight="1" x14ac:dyDescent="0.25">
      <c r="A57" s="13" t="s">
        <v>17</v>
      </c>
      <c r="B57" s="13" t="s">
        <v>159</v>
      </c>
      <c r="C57" s="14" t="s">
        <v>135</v>
      </c>
      <c r="D57" s="16">
        <v>1113010</v>
      </c>
      <c r="E57" s="2">
        <v>749141574.66999996</v>
      </c>
      <c r="F57" s="2">
        <v>222389787.50999999</v>
      </c>
      <c r="G57" s="34">
        <f t="shared" si="6"/>
        <v>0.29685949229017711</v>
      </c>
      <c r="H57" s="2">
        <v>156648785.50999999</v>
      </c>
      <c r="I57" s="34">
        <f t="shared" si="7"/>
        <v>0.20910438134341222</v>
      </c>
      <c r="J57" s="2">
        <v>92969727.010000005</v>
      </c>
      <c r="K57" s="34">
        <f t="shared" si="8"/>
        <v>0.12410167871266999</v>
      </c>
      <c r="L57" s="2">
        <v>92969727.010000005</v>
      </c>
      <c r="M57" s="34">
        <f t="shared" si="9"/>
        <v>0.12410167871266999</v>
      </c>
    </row>
    <row r="58" spans="1:13" ht="15" customHeight="1" x14ac:dyDescent="0.25">
      <c r="A58" s="13" t="s">
        <v>17</v>
      </c>
      <c r="B58" s="13" t="s">
        <v>136</v>
      </c>
      <c r="C58" s="14" t="s">
        <v>27</v>
      </c>
      <c r="D58" s="16">
        <v>1113010</v>
      </c>
      <c r="E58" s="2">
        <v>935922920.75999999</v>
      </c>
      <c r="F58" s="2">
        <v>560428930.61000001</v>
      </c>
      <c r="G58" s="34">
        <f t="shared" si="6"/>
        <v>0.59879816828816779</v>
      </c>
      <c r="H58" s="2">
        <v>558551281.80999994</v>
      </c>
      <c r="I58" s="34">
        <f t="shared" si="7"/>
        <v>0.59679196803561352</v>
      </c>
      <c r="J58" s="2">
        <v>306817156.80000001</v>
      </c>
      <c r="K58" s="34">
        <f t="shared" si="8"/>
        <v>0.32782310379881974</v>
      </c>
      <c r="L58" s="2">
        <v>306817156.80000001</v>
      </c>
      <c r="M58" s="34">
        <f t="shared" si="9"/>
        <v>0.32782310379881974</v>
      </c>
    </row>
    <row r="59" spans="1:13" ht="15" customHeight="1" x14ac:dyDescent="0.25">
      <c r="A59" s="13" t="s">
        <v>17</v>
      </c>
      <c r="B59" s="13" t="s">
        <v>137</v>
      </c>
      <c r="C59" s="14" t="s">
        <v>138</v>
      </c>
      <c r="D59" s="16">
        <v>1113010</v>
      </c>
      <c r="E59" s="2">
        <v>148892514</v>
      </c>
      <c r="F59" s="2">
        <v>11357899.699999999</v>
      </c>
      <c r="G59" s="34">
        <f t="shared" si="6"/>
        <v>7.6282543660992921E-2</v>
      </c>
      <c r="H59" s="2">
        <v>11357899.699999999</v>
      </c>
      <c r="I59" s="34">
        <f t="shared" si="7"/>
        <v>7.6282543660992921E-2</v>
      </c>
      <c r="J59" s="2">
        <v>11357899.699999999</v>
      </c>
      <c r="K59" s="34">
        <f t="shared" si="8"/>
        <v>7.6282543660992921E-2</v>
      </c>
      <c r="L59" s="2">
        <v>11357899.699999999</v>
      </c>
      <c r="M59" s="34">
        <f t="shared" si="9"/>
        <v>7.6282543660992921E-2</v>
      </c>
    </row>
    <row r="60" spans="1:13" ht="21" customHeight="1" x14ac:dyDescent="0.25">
      <c r="A60" s="8" t="s">
        <v>2</v>
      </c>
      <c r="B60" s="8" t="s">
        <v>139</v>
      </c>
      <c r="C60" s="9" t="s">
        <v>140</v>
      </c>
      <c r="D60" s="18"/>
      <c r="E60" s="3">
        <f>E61</f>
        <v>207789146.03</v>
      </c>
      <c r="F60" s="3">
        <f>F61</f>
        <v>207789146.03</v>
      </c>
      <c r="G60" s="31">
        <f>+F60/E60</f>
        <v>1</v>
      </c>
      <c r="H60" s="3">
        <f>H61</f>
        <v>42004165.07</v>
      </c>
      <c r="I60" s="31">
        <f>+H60/E60</f>
        <v>0.20214802299604023</v>
      </c>
      <c r="J60" s="3">
        <f>J61</f>
        <v>35783307.890000001</v>
      </c>
      <c r="K60" s="31">
        <f>+J60/E60</f>
        <v>0.172209706684264</v>
      </c>
      <c r="L60" s="3">
        <f>L61</f>
        <v>35783307.890000001</v>
      </c>
      <c r="M60" s="31">
        <f>+L60/E60</f>
        <v>0.172209706684264</v>
      </c>
    </row>
    <row r="61" spans="1:13" ht="21" customHeight="1" x14ac:dyDescent="0.25">
      <c r="A61" s="11" t="s">
        <v>2</v>
      </c>
      <c r="B61" s="11" t="s">
        <v>141</v>
      </c>
      <c r="C61" s="11" t="s">
        <v>142</v>
      </c>
      <c r="D61" s="17"/>
      <c r="E61" s="12">
        <f>+E62</f>
        <v>207789146.03</v>
      </c>
      <c r="F61" s="12">
        <f>+F62</f>
        <v>207789146.03</v>
      </c>
      <c r="G61" s="32">
        <f>+F61/E61</f>
        <v>1</v>
      </c>
      <c r="H61" s="12">
        <f>+H62</f>
        <v>42004165.07</v>
      </c>
      <c r="I61" s="32">
        <f>+H61/E61</f>
        <v>0.20214802299604023</v>
      </c>
      <c r="J61" s="12">
        <f>+J62</f>
        <v>35783307.890000001</v>
      </c>
      <c r="K61" s="32">
        <f>+J61/E61</f>
        <v>0.172209706684264</v>
      </c>
      <c r="L61" s="12">
        <f>+L62</f>
        <v>35783307.890000001</v>
      </c>
      <c r="M61" s="32">
        <f>+L61/E61</f>
        <v>0.172209706684264</v>
      </c>
    </row>
    <row r="62" spans="1:13" ht="21" customHeight="1" x14ac:dyDescent="0.25">
      <c r="A62" s="11" t="s">
        <v>2</v>
      </c>
      <c r="B62" s="11" t="s">
        <v>143</v>
      </c>
      <c r="C62" s="11" t="s">
        <v>144</v>
      </c>
      <c r="D62" s="12"/>
      <c r="E62" s="12">
        <f>+E63</f>
        <v>207789146.03</v>
      </c>
      <c r="F62" s="12">
        <f>+F63</f>
        <v>207789146.03</v>
      </c>
      <c r="G62" s="32">
        <f>+F62/E62</f>
        <v>1</v>
      </c>
      <c r="H62" s="12">
        <f>+H63</f>
        <v>42004165.07</v>
      </c>
      <c r="I62" s="32">
        <f>+H62/E62</f>
        <v>0.20214802299604023</v>
      </c>
      <c r="J62" s="12">
        <f>+J63</f>
        <v>35783307.890000001</v>
      </c>
      <c r="K62" s="32">
        <f>+J62/E62</f>
        <v>0.172209706684264</v>
      </c>
      <c r="L62" s="12">
        <f>+L63</f>
        <v>35783307.890000001</v>
      </c>
      <c r="M62" s="32">
        <f>+L62/E62</f>
        <v>0.172209706684264</v>
      </c>
    </row>
    <row r="63" spans="1:13" ht="15" customHeight="1" x14ac:dyDescent="0.25">
      <c r="A63" s="22" t="s">
        <v>2</v>
      </c>
      <c r="B63" s="22" t="s">
        <v>145</v>
      </c>
      <c r="C63" s="23" t="s">
        <v>146</v>
      </c>
      <c r="D63" s="27"/>
      <c r="E63" s="25">
        <f>SUM(E64:E65)</f>
        <v>207789146.03</v>
      </c>
      <c r="F63" s="25">
        <f>SUM(F64:F65)</f>
        <v>207789146.03</v>
      </c>
      <c r="G63" s="33">
        <f>+F63/E63</f>
        <v>1</v>
      </c>
      <c r="H63" s="25">
        <f>SUM(H64:H65)</f>
        <v>42004165.07</v>
      </c>
      <c r="I63" s="33">
        <f t="shared" si="7"/>
        <v>0.20214802299604023</v>
      </c>
      <c r="J63" s="25">
        <f>SUM(J64:J65)</f>
        <v>35783307.890000001</v>
      </c>
      <c r="K63" s="33">
        <f t="shared" si="8"/>
        <v>0.172209706684264</v>
      </c>
      <c r="L63" s="25">
        <f>SUM(L64:L65)</f>
        <v>35783307.890000001</v>
      </c>
      <c r="M63" s="33">
        <f t="shared" si="9"/>
        <v>0.172209706684264</v>
      </c>
    </row>
    <row r="64" spans="1:13" ht="15" customHeight="1" x14ac:dyDescent="0.25">
      <c r="A64" s="13" t="s">
        <v>17</v>
      </c>
      <c r="B64" s="13" t="s">
        <v>147</v>
      </c>
      <c r="C64" s="14" t="s">
        <v>148</v>
      </c>
      <c r="D64" s="16">
        <v>1113010</v>
      </c>
      <c r="E64" s="2">
        <v>88259832.299999997</v>
      </c>
      <c r="F64" s="2">
        <v>88259832.299999997</v>
      </c>
      <c r="G64" s="34">
        <f t="shared" si="6"/>
        <v>1</v>
      </c>
      <c r="H64" s="2">
        <v>21947267.890000001</v>
      </c>
      <c r="I64" s="34">
        <f>+H64/E64</f>
        <v>0.24866654873532998</v>
      </c>
      <c r="J64" s="2">
        <v>17919454.890000001</v>
      </c>
      <c r="K64" s="34">
        <f t="shared" si="8"/>
        <v>0.20303069270617685</v>
      </c>
      <c r="L64" s="2">
        <v>17919454.890000001</v>
      </c>
      <c r="M64" s="34">
        <f t="shared" si="9"/>
        <v>0.20303069270617685</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24808279149.059998</v>
      </c>
      <c r="G68" s="30">
        <f t="shared" si="6"/>
        <v>0.6770923588723412</v>
      </c>
      <c r="H68" s="15">
        <f>+H8+H37+H60</f>
        <v>14344243852.049999</v>
      </c>
      <c r="I68" s="30">
        <f t="shared" si="7"/>
        <v>0.39149744517416968</v>
      </c>
      <c r="J68" s="15">
        <f>+J8+J37+J60</f>
        <v>11774324873.75</v>
      </c>
      <c r="K68" s="30">
        <f t="shared" si="8"/>
        <v>0.32135664690788296</v>
      </c>
      <c r="L68" s="15">
        <f>+L8+L37+L60</f>
        <v>11774324873.75</v>
      </c>
      <c r="M68" s="30">
        <f t="shared" si="9"/>
        <v>0.32135664690788296</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2026-06-05T16:26:34Z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