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SERGIO RODRIGUEZ\Trabajo en Casa SRS\Informes Ejecucion Presupuestal\SGR\2026\02 Febrero\"/>
    </mc:Choice>
  </mc:AlternateContent>
  <xr:revisionPtr revIDLastSave="0" documentId="13_ncr:1_{A833FCCA-85F2-4C88-87EB-1E1AD0BE0B72}"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E66" i="2" l="1"/>
  <c r="L66" i="2"/>
  <c r="J66" i="2"/>
  <c r="H66" i="2"/>
  <c r="G55" i="2" l="1"/>
  <c r="M55" i="2"/>
  <c r="I55" i="2"/>
  <c r="G43" i="2" l="1"/>
  <c r="I43" i="2" l="1"/>
  <c r="M43" i="2"/>
  <c r="G10" i="13"/>
  <c r="G14" i="13" s="1"/>
  <c r="A4" i="13"/>
  <c r="K19" i="2" l="1"/>
  <c r="G33" i="2"/>
  <c r="G44" i="2"/>
  <c r="K44" i="2"/>
  <c r="M13" i="2"/>
  <c r="I18" i="2"/>
  <c r="K39" i="2"/>
  <c r="F63" i="2"/>
  <c r="F62" i="2" s="1"/>
  <c r="I44" i="2"/>
  <c r="J32" i="2" l="1"/>
  <c r="J31" i="2" s="1"/>
  <c r="M39" i="2"/>
  <c r="G39"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K47" i="2" l="1"/>
  <c r="L37" i="2"/>
  <c r="I45" i="2"/>
  <c r="H31" i="2"/>
  <c r="I35" i="2" s="1"/>
  <c r="I36" i="2"/>
  <c r="M32" i="2"/>
  <c r="G32" i="2"/>
  <c r="K31" i="2"/>
  <c r="I32" i="2"/>
  <c r="J37" i="2"/>
  <c r="E9" i="2"/>
  <c r="E8" i="2" s="1"/>
  <c r="G21" i="2"/>
  <c r="L31" i="2"/>
  <c r="M31" i="2" s="1"/>
  <c r="I21" i="2"/>
  <c r="F37" i="2"/>
  <c r="H37" i="2"/>
  <c r="F31" i="2"/>
  <c r="K32" i="2"/>
  <c r="M21" i="2"/>
  <c r="K21" i="2"/>
  <c r="J60" i="2"/>
  <c r="F60" i="2"/>
  <c r="L60" i="2"/>
  <c r="H61" i="2"/>
  <c r="K43" i="2" l="1"/>
  <c r="K55" i="2"/>
  <c r="I31" i="2"/>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G9" i="2" l="1"/>
  <c r="F8" i="2"/>
  <c r="H9" i="2"/>
  <c r="I10" i="2"/>
  <c r="H8" i="2" l="1"/>
  <c r="I9" i="2"/>
  <c r="G8" i="2"/>
  <c r="F68" i="2"/>
  <c r="H68" i="2" l="1"/>
  <c r="I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J11" i="2"/>
  <c r="K12" i="2"/>
  <c r="L11" i="2" l="1"/>
  <c r="M12" i="2"/>
  <c r="K11" i="2"/>
  <c r="J10" i="2"/>
  <c r="M11" i="2" l="1"/>
  <c r="L10" i="2"/>
  <c r="K10" i="2"/>
  <c r="J9" i="2"/>
  <c r="M10" i="2" l="1"/>
  <c r="L9" i="2"/>
  <c r="J8" i="2"/>
  <c r="J68" i="2" s="1"/>
  <c r="K9" i="2"/>
  <c r="L8" i="2" l="1"/>
  <c r="M9" i="2"/>
  <c r="K8" i="2"/>
  <c r="K68" i="2"/>
  <c r="L68" i="2" l="1"/>
  <c r="M68" i="2" s="1"/>
  <c r="M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<sst xmlns="http://schemas.openxmlformats.org/spreadsheetml/2006/main" count="256" uniqueCount="189">
  <si>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</si>
  <si>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</si>
  <si>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</si>
  <si>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</si>
  <si>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</si>
  <si>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</si>
  <si>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</si>
  <si>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</si>
  <si>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</si>
  <si>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</si>
  <si>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</si>
  <si>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</si>
  <si>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</si>
  <si>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</si>
  <si>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</si>
  <si>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</si>
  <si>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</si>
  <si>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</si>
  <si>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</si>
  <si>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</si>
  <si>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</si>
  <si>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</si>
  <si>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</si>
  <si>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</si>
  <si>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</si>
  <si>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</si>
  <si>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</si>
  <si>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</si>
  <si>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</si>
  <si>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</si>
  <si>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</si>
  <si>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</si>
  <si>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</si>
  <si>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</si>
  <si>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</si>
  <si>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</si>
  <si>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</si>
  <si>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</si>
  <si>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</si>
  <si>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</si>
  <si>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</si>
  <si>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</si>
  <si>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</si>
  <si>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</si>
  <si>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</si>
  <si>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</si>
  <si>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</si>
  <si>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</si>
  <si>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</si>
  <si>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</si>
  <si>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</si>
  <si>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</si>
  <si>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</si>
  <si>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</si>
  <si>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</si>
  <si>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</si>
  <si>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</si>
  <si>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</si>
  <si>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</si>
  <si>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</si>
  <si>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</si>
  <si>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</si>
  <si>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</si>
  <si>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</si>
  <si>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</si>
  <si>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</si>
  <si>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</si>
  <si>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</si>
  <si>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</si>
  <si>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</si>
  <si>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</si>
  <si>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</si>
  <si>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</si>
  <si>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</si>
  <si>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</si>
  <si>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</si>
  <si>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</si>
  <si>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</si>
  <si>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</si>
  <si>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</si>
  <si>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</si>
  <si>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</si>
  <si>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</si>
  <si>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</si>
  <si>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</si>
  <si>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</si>
  <si>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</si>
  <si>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</si>
  <si>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</si>
  <si>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</si>
  <si>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</si>
  <si>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</si>
  <si>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</si>
  <si>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</si>
  <si>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</si>
  <si>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</si>
  <si>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</si>
  <si>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</si>
  <si>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</si>
  <si>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</si>
  <si>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</si>
  <si>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</si>
  <si>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</si>
  <si>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</si>
  <si>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</si>
  <si>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</si>
  <si>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</si>
  <si>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</si>
  <si>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</si>
  <si>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</si>
  <si>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</si>
  <si>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</si>
  <si>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</si>
  <si>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</si>
  <si>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</si>
  <si>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</si>
  <si>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</si>
  <si>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</si>
  <si>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</si>
  <si>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</si>
  <si>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</si>
  <si>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</si>
  <si>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</si>
  <si>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</si>
  <si>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</si>
  <si>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</si>
  <si>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</si>
  <si>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</si>
  <si>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</si>
  <si>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</si>
  <si>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</si>
  <si>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</si>
  <si>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</si>
  <si>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</si>
  <si>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</si>
  <si>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</si>
  <si>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</si>
  <si>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</si>
  <si>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</si>
  <si>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</si>
  <si>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</si>
  <si>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</si>
  <si>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</si>
  <si>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</si>
  <si>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</si>
  <si>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</si>
  <si>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</si>
  <si>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</si>
  <si>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</si>
  <si>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</si>
  <si>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</si>
  <si>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</si>
  <si>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</si>
  <si>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</si>
  <si>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</si>
  <si>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</si>
  <si>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</si>
  <si>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</si>
  <si>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</si>
  <si>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</si>
  <si>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</si>
  <si>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</si>
  <si>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</si>
  <si>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</si>
  <si>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</si>
  <si>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</si>
  <si>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</si>
  <si>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</si>
  <si>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</si>
  <si>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</si>
  <si>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</si>
  <si>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</si>
  <si>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</si>
  <si>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</si>
  <si>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</si>
  <si>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</si>
  <si>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</si>
  <si>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</si>
  <si>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</si>
  <si>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</si>
  <si>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</si>
  <si>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</si>
  <si>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</si>
  <si>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</si>
  <si>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</si>
  <si>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</si>
  <si>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</si>
  <si>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</si>
  <si>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FEBRERO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</si>
</sst>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Ejecución'!A4:L4</f>
        <v>PERÍODO: A FEBRERO DE 2026</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1" t="s">
        <v>5</v>
      </c>
      <c r="B1" s="61"/>
      <c r="C1" s="61"/>
      <c r="D1" s="61"/>
      <c r="E1" s="61"/>
      <c r="F1" s="61"/>
      <c r="G1" s="61"/>
      <c r="H1" s="61"/>
      <c r="I1" s="61"/>
      <c r="J1" s="61"/>
      <c r="K1" s="61"/>
      <c r="L1" s="61"/>
      <c r="M1" s="21"/>
    </row>
    <row r="2" spans="1:14" ht="15.75" x14ac:dyDescent="0.25">
      <c r="A2" s="61" t="s">
        <v>6</v>
      </c>
      <c r="B2" s="61"/>
      <c r="C2" s="61"/>
      <c r="D2" s="61"/>
      <c r="E2" s="61"/>
      <c r="F2" s="61"/>
      <c r="G2" s="61"/>
      <c r="H2" s="61"/>
      <c r="I2" s="61"/>
      <c r="J2" s="61"/>
      <c r="K2" s="61"/>
      <c r="L2" s="61"/>
      <c r="M2" s="21"/>
    </row>
    <row r="3" spans="1:14" ht="15.75" x14ac:dyDescent="0.25">
      <c r="A3" s="61" t="s">
        <v>173</v>
      </c>
      <c r="B3" s="61"/>
      <c r="C3" s="61"/>
      <c r="D3" s="61"/>
      <c r="E3" s="61"/>
      <c r="F3" s="61"/>
      <c r="G3" s="61"/>
      <c r="H3" s="61"/>
      <c r="I3" s="61"/>
      <c r="J3" s="61"/>
      <c r="K3" s="61"/>
      <c r="L3" s="61"/>
      <c r="M3" s="21"/>
    </row>
    <row r="4" spans="1:14" ht="15.75" x14ac:dyDescent="0.25">
      <c r="A4" s="61" t="s">
        <v>188</v>
      </c>
      <c r="B4" s="61"/>
      <c r="C4" s="61"/>
      <c r="D4" s="61"/>
      <c r="E4" s="61"/>
      <c r="F4" s="61"/>
      <c r="G4" s="61"/>
      <c r="H4" s="61"/>
      <c r="I4" s="61"/>
      <c r="J4" s="61"/>
      <c r="K4" s="61"/>
      <c r="L4" s="61"/>
      <c r="M4" s="21"/>
    </row>
    <row r="5" spans="1:14" ht="30" customHeight="1" x14ac:dyDescent="0.25">
      <c r="A5" s="7" t="s">
        <v>7</v>
      </c>
      <c r="B5" s="7" t="s">
        <v>8</v>
      </c>
      <c r="C5" s="7" t="s">
        <v>9</v>
      </c>
      <c r="D5" s="7" t="s">
        <v>3</v>
      </c>
      <c r="E5" s="7" t="s">
        <v>10</v>
      </c>
      <c r="F5" s="62" t="s">
        <v>11</v>
      </c>
      <c r="G5" s="63"/>
      <c r="H5" s="62" t="s">
        <v>12</v>
      </c>
      <c r="I5" s="63"/>
      <c r="J5" s="62" t="s">
        <v>13</v>
      </c>
      <c r="K5" s="63"/>
      <c r="L5" s="64" t="s">
        <v>14</v>
      </c>
      <c r="M5" s="6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8103276971.1300001</v>
      </c>
      <c r="I8" s="31">
        <f t="shared" ref="I8:I36" si="2">+H8/E8</f>
        <v>0.43266009274586925</v>
      </c>
      <c r="J8" s="3">
        <f t="shared" si="0"/>
        <v>8053561086.9100008</v>
      </c>
      <c r="K8" s="31">
        <f t="shared" ref="K8:K36" si="3">+J8/E8</f>
        <v>0.43000560134020671</v>
      </c>
      <c r="L8" s="3">
        <f t="shared" si="0"/>
        <v>8053561086.9100008</v>
      </c>
      <c r="M8" s="31">
        <f t="shared" ref="M8:M36" si="4">+L8/E8</f>
        <v>0.43000560134020671</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8103276971.1300001</v>
      </c>
      <c r="I9" s="32">
        <f t="shared" si="2"/>
        <v>0.43266009274586925</v>
      </c>
      <c r="J9" s="12">
        <f>+J10+J21+J31</f>
        <v>8053561086.9100008</v>
      </c>
      <c r="K9" s="32">
        <f t="shared" si="3"/>
        <v>0.43000560134020671</v>
      </c>
      <c r="L9" s="12">
        <f>+L10+L21+L31</f>
        <v>8053561086.9100008</v>
      </c>
      <c r="M9" s="32">
        <f t="shared" si="4"/>
        <v>0.43000560134020671</v>
      </c>
    </row>
    <row r="10" spans="1:14" ht="21" customHeight="1" x14ac:dyDescent="0.25">
      <c r="A10" s="11" t="s">
        <v>2</v>
      </c>
      <c r="B10" s="11" t="s">
        <v>72</v>
      </c>
      <c r="C10" s="11" t="s">
        <v>73</v>
      </c>
      <c r="D10" s="12"/>
      <c r="E10" s="12">
        <f>+E11</f>
        <v>13141201061.439999</v>
      </c>
      <c r="F10" s="12">
        <f>+F11</f>
        <v>13141201061.439999</v>
      </c>
      <c r="G10" s="32">
        <f t="shared" si="1"/>
        <v>1</v>
      </c>
      <c r="H10" s="12">
        <f>+H11</f>
        <v>5734143916.3000002</v>
      </c>
      <c r="I10" s="32">
        <f t="shared" si="2"/>
        <v>0.43634854146822244</v>
      </c>
      <c r="J10" s="12">
        <f>+J11</f>
        <v>5686407959.5400009</v>
      </c>
      <c r="K10" s="32">
        <f t="shared" si="3"/>
        <v>0.43271600007898292</v>
      </c>
      <c r="L10" s="12">
        <f>+L11</f>
        <v>5686407959.5400009</v>
      </c>
      <c r="M10" s="32">
        <f t="shared" si="4"/>
        <v>0.43271600007898292</v>
      </c>
    </row>
    <row r="11" spans="1:14" x14ac:dyDescent="0.25">
      <c r="A11" s="22" t="s">
        <v>2</v>
      </c>
      <c r="B11" s="22" t="s">
        <v>71</v>
      </c>
      <c r="C11" s="23" t="s">
        <v>74</v>
      </c>
      <c r="D11" s="24"/>
      <c r="E11" s="25">
        <f>SUM(E12:E20)</f>
        <v>13141201061.439999</v>
      </c>
      <c r="F11" s="25">
        <f>SUM(F12:F20)</f>
        <v>13141201061.439999</v>
      </c>
      <c r="G11" s="33">
        <f>+F11/E11</f>
        <v>1</v>
      </c>
      <c r="H11" s="25">
        <f>SUM(H12:H20)</f>
        <v>5734143916.3000002</v>
      </c>
      <c r="I11" s="33">
        <f t="shared" si="2"/>
        <v>0.43634854146822244</v>
      </c>
      <c r="J11" s="25">
        <f>SUM(J12:J20)</f>
        <v>5686407959.5400009</v>
      </c>
      <c r="K11" s="33">
        <f>+J11/E11</f>
        <v>0.43271600007898292</v>
      </c>
      <c r="L11" s="25">
        <f>SUM(L12:L20)</f>
        <v>5686407959.5400009</v>
      </c>
      <c r="M11" s="33">
        <f t="shared" si="4"/>
        <v>0.43271600007898292</v>
      </c>
    </row>
    <row r="12" spans="1:14" x14ac:dyDescent="0.25">
      <c r="A12" s="13" t="s">
        <v>17</v>
      </c>
      <c r="B12" s="13" t="s">
        <v>75</v>
      </c>
      <c r="C12" s="14" t="s">
        <v>76</v>
      </c>
      <c r="D12" s="16">
        <v>1113010</v>
      </c>
      <c r="E12" s="2">
        <v>6818878718.8599997</v>
      </c>
      <c r="F12" s="2">
        <v>6818878718.8599997</v>
      </c>
      <c r="G12" s="34">
        <f>+F12/E12</f>
        <v>1</v>
      </c>
      <c r="H12" s="2">
        <v>3531350920.1399999</v>
      </c>
      <c r="I12" s="34">
        <f t="shared" si="2"/>
        <v>0.51787853483488577</v>
      </c>
      <c r="J12" s="2">
        <v>3491001282.4499998</v>
      </c>
      <c r="K12" s="34">
        <f>+J12/E12</f>
        <v>0.51196119279763874</v>
      </c>
      <c r="L12" s="2">
        <v>3491001282.4499998</v>
      </c>
      <c r="M12" s="34">
        <f>+L12/E12</f>
        <v>0.51196119279763874</v>
      </c>
    </row>
    <row r="13" spans="1:14" x14ac:dyDescent="0.25">
      <c r="A13" s="13" t="s">
        <v>17</v>
      </c>
      <c r="B13" s="13" t="s">
        <v>77</v>
      </c>
      <c r="C13" s="14" t="s">
        <v>18</v>
      </c>
      <c r="D13" s="16">
        <v>1113010</v>
      </c>
      <c r="E13" s="2">
        <v>4282276502.5999999</v>
      </c>
      <c r="F13" s="2">
        <v>4282276502.5999999</v>
      </c>
      <c r="G13" s="34">
        <f t="shared" si="1"/>
        <v>1</v>
      </c>
      <c r="H13" s="2">
        <v>1244435887.47</v>
      </c>
      <c r="I13" s="34">
        <f t="shared" si="2"/>
        <v>0.29060147954351762</v>
      </c>
      <c r="J13" s="2">
        <v>1237049568.4000001</v>
      </c>
      <c r="K13" s="34">
        <f t="shared" si="3"/>
        <v>0.28887662150001781</v>
      </c>
      <c r="L13" s="2">
        <v>1237049568.4000001</v>
      </c>
      <c r="M13" s="34">
        <f t="shared" si="4"/>
        <v>0.28887662150001781</v>
      </c>
    </row>
    <row r="14" spans="1:14" x14ac:dyDescent="0.25">
      <c r="A14" s="13" t="s">
        <v>17</v>
      </c>
      <c r="B14" s="13" t="s">
        <v>78</v>
      </c>
      <c r="C14" s="14" t="s">
        <v>79</v>
      </c>
      <c r="D14" s="16">
        <v>1113010</v>
      </c>
      <c r="E14" s="2">
        <v>32197550.600000001</v>
      </c>
      <c r="F14" s="2">
        <v>32197550.600000001</v>
      </c>
      <c r="G14" s="34">
        <f t="shared" si="1"/>
        <v>1</v>
      </c>
      <c r="H14" s="2">
        <v>1385034</v>
      </c>
      <c r="I14" s="34">
        <f t="shared" si="2"/>
        <v>4.3016750472938146E-2</v>
      </c>
      <c r="J14" s="2">
        <v>1385034</v>
      </c>
      <c r="K14" s="34">
        <f t="shared" si="3"/>
        <v>4.3016750472938146E-2</v>
      </c>
      <c r="L14" s="2">
        <v>1385034</v>
      </c>
      <c r="M14" s="34">
        <f t="shared" si="4"/>
        <v>4.3016750472938146E-2</v>
      </c>
    </row>
    <row r="15" spans="1:14" x14ac:dyDescent="0.25">
      <c r="A15" s="13" t="s">
        <v>17</v>
      </c>
      <c r="B15" s="13" t="s">
        <v>80</v>
      </c>
      <c r="C15" s="14" t="s">
        <v>81</v>
      </c>
      <c r="D15" s="16">
        <v>1113010</v>
      </c>
      <c r="E15" s="2">
        <v>31606400</v>
      </c>
      <c r="F15" s="2">
        <v>31606400</v>
      </c>
      <c r="G15" s="34">
        <f t="shared" si="1"/>
        <v>1</v>
      </c>
      <c r="H15" s="2">
        <v>2898190</v>
      </c>
      <c r="I15" s="34">
        <f t="shared" si="2"/>
        <v>9.1696302014781822E-2</v>
      </c>
      <c r="J15" s="2">
        <v>2898190</v>
      </c>
      <c r="K15" s="34">
        <f t="shared" si="3"/>
        <v>9.1696302014781822E-2</v>
      </c>
      <c r="L15" s="2">
        <v>2898190</v>
      </c>
      <c r="M15" s="34">
        <f t="shared" si="4"/>
        <v>9.1696302014781822E-2</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155391820.75999999</v>
      </c>
      <c r="I17" s="34">
        <f t="shared" si="2"/>
        <v>0.31738559417521384</v>
      </c>
      <c r="J17" s="2">
        <v>155391820.75999999</v>
      </c>
      <c r="K17" s="34">
        <f t="shared" si="3"/>
        <v>0.31738559417521384</v>
      </c>
      <c r="L17" s="2">
        <v>155391820.75999999</v>
      </c>
      <c r="M17" s="34">
        <f t="shared" si="4"/>
        <v>0.31738559417521384</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402318706.41000003</v>
      </c>
      <c r="I19" s="34">
        <f t="shared" si="2"/>
        <v>0.9060643737942301</v>
      </c>
      <c r="J19" s="2">
        <v>402318706.41000003</v>
      </c>
      <c r="K19" s="34">
        <f t="shared" si="3"/>
        <v>0.9060643737942301</v>
      </c>
      <c r="L19" s="2">
        <v>402318706.41000003</v>
      </c>
      <c r="M19" s="34">
        <f t="shared" si="4"/>
        <v>0.9060643737942301</v>
      </c>
    </row>
    <row r="20" spans="1:13" x14ac:dyDescent="0.25">
      <c r="A20" s="13" t="s">
        <v>17</v>
      </c>
      <c r="B20" s="13" t="s">
        <v>87</v>
      </c>
      <c r="C20" s="14" t="s">
        <v>23</v>
      </c>
      <c r="D20" s="16">
        <v>1113010</v>
      </c>
      <c r="E20" s="2">
        <v>484776386.31999999</v>
      </c>
      <c r="F20" s="2">
        <v>484776386.31999999</v>
      </c>
      <c r="G20" s="34">
        <f t="shared" si="1"/>
        <v>1</v>
      </c>
      <c r="H20" s="2">
        <v>215912092.38999999</v>
      </c>
      <c r="I20" s="34">
        <f t="shared" si="2"/>
        <v>0.44538492072399916</v>
      </c>
      <c r="J20" s="2">
        <v>215912092.38999999</v>
      </c>
      <c r="K20" s="34">
        <f t="shared" si="3"/>
        <v>0.44538492072399916</v>
      </c>
      <c r="L20" s="2">
        <v>215912092.38999999</v>
      </c>
      <c r="M20" s="34">
        <f t="shared" si="4"/>
        <v>0.44538492072399916</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1976457098</v>
      </c>
      <c r="I21" s="32">
        <f t="shared" si="2"/>
        <v>0.52533946186128244</v>
      </c>
      <c r="J21" s="12">
        <f>SUM(J22:J30)</f>
        <v>1976457098</v>
      </c>
      <c r="K21" s="32">
        <f>+J21/E21</f>
        <v>0.52533946186128244</v>
      </c>
      <c r="L21" s="12">
        <f>SUM(L22:L30)</f>
        <v>1976457098</v>
      </c>
      <c r="M21" s="32">
        <f>+L21/E21</f>
        <v>0.52533946186128244</v>
      </c>
    </row>
    <row r="22" spans="1:13" x14ac:dyDescent="0.25">
      <c r="A22" s="13" t="s">
        <v>17</v>
      </c>
      <c r="B22" s="13" t="s">
        <v>90</v>
      </c>
      <c r="C22" s="14" t="s">
        <v>91</v>
      </c>
      <c r="D22" s="16">
        <v>1113010</v>
      </c>
      <c r="E22" s="2">
        <v>693532152</v>
      </c>
      <c r="F22" s="2">
        <v>693532152</v>
      </c>
      <c r="G22" s="34">
        <f t="shared" si="5"/>
        <v>1</v>
      </c>
      <c r="H22" s="2">
        <v>585831300</v>
      </c>
      <c r="I22" s="34">
        <f t="shared" si="2"/>
        <v>0.84470676422223034</v>
      </c>
      <c r="J22" s="2">
        <v>585831300</v>
      </c>
      <c r="K22" s="34">
        <f t="shared" si="3"/>
        <v>0.84470676422223034</v>
      </c>
      <c r="L22" s="2">
        <v>585831300</v>
      </c>
      <c r="M22" s="34">
        <f t="shared" si="4"/>
        <v>0.84470676422223034</v>
      </c>
    </row>
    <row r="23" spans="1:13" x14ac:dyDescent="0.25">
      <c r="A23" s="13" t="s">
        <v>17</v>
      </c>
      <c r="B23" s="13" t="s">
        <v>92</v>
      </c>
      <c r="C23" s="14" t="s">
        <v>93</v>
      </c>
      <c r="D23" s="16">
        <v>1113010</v>
      </c>
      <c r="E23" s="2">
        <v>780916001</v>
      </c>
      <c r="F23" s="2">
        <v>780916001</v>
      </c>
      <c r="G23" s="34">
        <f t="shared" si="5"/>
        <v>1</v>
      </c>
      <c r="H23" s="2">
        <v>415297600</v>
      </c>
      <c r="I23" s="34">
        <f t="shared" si="2"/>
        <v>0.53180828599771512</v>
      </c>
      <c r="J23" s="2">
        <v>415297600</v>
      </c>
      <c r="K23" s="34">
        <f t="shared" si="3"/>
        <v>0.53180828599771512</v>
      </c>
      <c r="L23" s="2">
        <v>415297600</v>
      </c>
      <c r="M23" s="34">
        <f t="shared" si="4"/>
        <v>0.53180828599771512</v>
      </c>
    </row>
    <row r="24" spans="1:13" x14ac:dyDescent="0.25">
      <c r="A24" s="13" t="s">
        <v>17</v>
      </c>
      <c r="B24" s="13" t="s">
        <v>94</v>
      </c>
      <c r="C24" s="14" t="s">
        <v>95</v>
      </c>
      <c r="D24" s="16">
        <v>1113010</v>
      </c>
      <c r="E24" s="2">
        <v>759878446</v>
      </c>
      <c r="F24" s="2">
        <v>759878446</v>
      </c>
      <c r="G24" s="34">
        <f t="shared" si="5"/>
        <v>1</v>
      </c>
      <c r="H24" s="2">
        <v>480430298</v>
      </c>
      <c r="I24" s="34">
        <f t="shared" si="2"/>
        <v>0.63224625007984503</v>
      </c>
      <c r="J24" s="2">
        <v>480430298</v>
      </c>
      <c r="K24" s="34">
        <f t="shared" si="3"/>
        <v>0.63224625007984503</v>
      </c>
      <c r="L24" s="2">
        <v>480430298</v>
      </c>
      <c r="M24" s="34">
        <f t="shared" si="4"/>
        <v>0.63224625007984503</v>
      </c>
    </row>
    <row r="25" spans="1:13" x14ac:dyDescent="0.25">
      <c r="A25" s="13" t="s">
        <v>17</v>
      </c>
      <c r="B25" s="13" t="s">
        <v>96</v>
      </c>
      <c r="C25" s="14" t="s">
        <v>97</v>
      </c>
      <c r="D25" s="16">
        <v>1113010</v>
      </c>
      <c r="E25" s="2">
        <v>441637726</v>
      </c>
      <c r="F25" s="2">
        <v>441637726</v>
      </c>
      <c r="G25" s="34">
        <f t="shared" si="5"/>
        <v>1</v>
      </c>
      <c r="H25" s="2">
        <v>209646300</v>
      </c>
      <c r="I25" s="34">
        <f t="shared" si="2"/>
        <v>0.4747019732639417</v>
      </c>
      <c r="J25" s="2">
        <v>209646300</v>
      </c>
      <c r="K25" s="34">
        <f t="shared" si="3"/>
        <v>0.4747019732639417</v>
      </c>
      <c r="L25" s="2">
        <v>209646300</v>
      </c>
      <c r="M25" s="34">
        <f t="shared" si="4"/>
        <v>0.4747019732639417</v>
      </c>
    </row>
    <row r="26" spans="1:13" x14ac:dyDescent="0.25">
      <c r="A26" s="13" t="s">
        <v>17</v>
      </c>
      <c r="B26" s="13" t="s">
        <v>98</v>
      </c>
      <c r="C26" s="14" t="s">
        <v>99</v>
      </c>
      <c r="D26" s="16">
        <v>1113010</v>
      </c>
      <c r="E26" s="2">
        <v>153560730</v>
      </c>
      <c r="F26" s="2">
        <v>153560730</v>
      </c>
      <c r="G26" s="34">
        <f t="shared" si="5"/>
        <v>1</v>
      </c>
      <c r="H26" s="2">
        <v>23041900</v>
      </c>
      <c r="I26" s="34">
        <f t="shared" si="2"/>
        <v>0.15005073237148586</v>
      </c>
      <c r="J26" s="2">
        <v>23041900</v>
      </c>
      <c r="K26" s="34">
        <f t="shared" si="3"/>
        <v>0.15005073237148586</v>
      </c>
      <c r="L26" s="2">
        <v>23041900</v>
      </c>
      <c r="M26" s="34">
        <f t="shared" si="4"/>
        <v>0.15005073237148586</v>
      </c>
    </row>
    <row r="27" spans="1:13" x14ac:dyDescent="0.25">
      <c r="A27" s="13" t="s">
        <v>17</v>
      </c>
      <c r="B27" s="13" t="s">
        <v>100</v>
      </c>
      <c r="C27" s="14" t="s">
        <v>101</v>
      </c>
      <c r="D27" s="16">
        <v>1113010</v>
      </c>
      <c r="E27" s="2">
        <v>330206269</v>
      </c>
      <c r="F27" s="2">
        <v>330206269</v>
      </c>
      <c r="G27" s="34">
        <f t="shared" si="5"/>
        <v>1</v>
      </c>
      <c r="H27" s="2">
        <v>157283300</v>
      </c>
      <c r="I27" s="34">
        <f t="shared" si="2"/>
        <v>0.47631833422278241</v>
      </c>
      <c r="J27" s="2">
        <v>157283300</v>
      </c>
      <c r="K27" s="34">
        <f t="shared" si="3"/>
        <v>0.47631833422278241</v>
      </c>
      <c r="L27" s="2">
        <v>157283300</v>
      </c>
      <c r="M27" s="34">
        <f t="shared" si="4"/>
        <v>0.47631833422278241</v>
      </c>
    </row>
    <row r="28" spans="1:13" x14ac:dyDescent="0.25">
      <c r="A28" s="13" t="s">
        <v>17</v>
      </c>
      <c r="B28" s="13" t="s">
        <v>102</v>
      </c>
      <c r="C28" s="14" t="s">
        <v>103</v>
      </c>
      <c r="D28" s="16">
        <v>1113010</v>
      </c>
      <c r="E28" s="2">
        <v>198129378</v>
      </c>
      <c r="F28" s="2">
        <v>198129378</v>
      </c>
      <c r="G28" s="34">
        <f t="shared" si="5"/>
        <v>1</v>
      </c>
      <c r="H28" s="2">
        <v>26239600</v>
      </c>
      <c r="I28" s="34">
        <f t="shared" si="2"/>
        <v>0.13243669497614835</v>
      </c>
      <c r="J28" s="2">
        <v>26239600</v>
      </c>
      <c r="K28" s="34">
        <f t="shared" si="3"/>
        <v>0.13243669497614835</v>
      </c>
      <c r="L28" s="2">
        <v>26239600</v>
      </c>
      <c r="M28" s="34">
        <f t="shared" si="4"/>
        <v>0.13243669497614835</v>
      </c>
    </row>
    <row r="29" spans="1:13" x14ac:dyDescent="0.25">
      <c r="A29" s="13" t="s">
        <v>17</v>
      </c>
      <c r="B29" s="13" t="s">
        <v>104</v>
      </c>
      <c r="C29" s="14" t="s">
        <v>25</v>
      </c>
      <c r="D29" s="16">
        <v>1113010</v>
      </c>
      <c r="E29" s="2">
        <v>198129378</v>
      </c>
      <c r="F29" s="2">
        <v>198129378</v>
      </c>
      <c r="G29" s="34">
        <f t="shared" si="5"/>
        <v>1</v>
      </c>
      <c r="H29" s="2">
        <v>26239600</v>
      </c>
      <c r="I29" s="34">
        <f t="shared" si="2"/>
        <v>0.13243669497614835</v>
      </c>
      <c r="J29" s="2">
        <v>26239600</v>
      </c>
      <c r="K29" s="34">
        <f t="shared" si="3"/>
        <v>0.13243669497614835</v>
      </c>
      <c r="L29" s="2">
        <v>26239600</v>
      </c>
      <c r="M29" s="34">
        <f t="shared" si="4"/>
        <v>0.13243669497614835</v>
      </c>
    </row>
    <row r="30" spans="1:13" x14ac:dyDescent="0.25">
      <c r="A30" s="13" t="s">
        <v>17</v>
      </c>
      <c r="B30" s="13" t="s">
        <v>105</v>
      </c>
      <c r="C30" s="14" t="s">
        <v>26</v>
      </c>
      <c r="D30" s="16">
        <v>1113010</v>
      </c>
      <c r="E30" s="2">
        <v>206257459.90000001</v>
      </c>
      <c r="F30" s="2">
        <v>206257459.90000001</v>
      </c>
      <c r="G30" s="34">
        <f t="shared" si="5"/>
        <v>1</v>
      </c>
      <c r="H30" s="2">
        <v>52447200</v>
      </c>
      <c r="I30" s="34">
        <f t="shared" si="2"/>
        <v>0.25428025742888538</v>
      </c>
      <c r="J30" s="2">
        <v>52447200</v>
      </c>
      <c r="K30" s="34">
        <f t="shared" si="3"/>
        <v>0.25428025742888538</v>
      </c>
      <c r="L30" s="2">
        <v>52447200</v>
      </c>
      <c r="M30" s="34">
        <f t="shared" si="4"/>
        <v>0.25428025742888538</v>
      </c>
    </row>
    <row r="31" spans="1:13" ht="34.5" customHeight="1" x14ac:dyDescent="0.25">
      <c r="A31" s="12" t="s">
        <v>2</v>
      </c>
      <c r="B31" s="11" t="s">
        <v>106</v>
      </c>
      <c r="C31" s="11" t="s">
        <v>107</v>
      </c>
      <c r="D31" s="17"/>
      <c r="E31" s="12">
        <f>+E32</f>
        <v>1825519258.1700001</v>
      </c>
      <c r="F31" s="12">
        <f>+F32</f>
        <v>1825519258.1700001</v>
      </c>
      <c r="G31" s="32">
        <f>+F31/E31</f>
        <v>1</v>
      </c>
      <c r="H31" s="12">
        <f>+H32</f>
        <v>392675956.82999998</v>
      </c>
      <c r="I31" s="32">
        <f t="shared" si="2"/>
        <v>0.21510370546495344</v>
      </c>
      <c r="J31" s="12">
        <f>+J32</f>
        <v>390696029.37</v>
      </c>
      <c r="K31" s="32">
        <f>+J31/E31</f>
        <v>0.2140191222971019</v>
      </c>
      <c r="L31" s="12">
        <f>+L32</f>
        <v>390696029.37</v>
      </c>
      <c r="M31" s="32">
        <f>+L31/E31</f>
        <v>0.2140191222971019</v>
      </c>
    </row>
    <row r="32" spans="1:13" x14ac:dyDescent="0.25">
      <c r="A32" s="22" t="s">
        <v>2</v>
      </c>
      <c r="B32" s="22" t="s">
        <v>108</v>
      </c>
      <c r="C32" s="23" t="s">
        <v>109</v>
      </c>
      <c r="D32" s="26"/>
      <c r="E32" s="25">
        <f>SUM(E33:E36)</f>
        <v>1825519258.1700001</v>
      </c>
      <c r="F32" s="25">
        <f>SUM(F33:F36)</f>
        <v>1825519258.1700001</v>
      </c>
      <c r="G32" s="33">
        <f t="shared" si="1"/>
        <v>1</v>
      </c>
      <c r="H32" s="25">
        <f>SUM(H33:H36)</f>
        <v>392675956.82999998</v>
      </c>
      <c r="I32" s="33">
        <f t="shared" si="2"/>
        <v>0.21510370546495344</v>
      </c>
      <c r="J32" s="25">
        <f>SUM(J33:J36)</f>
        <v>390696029.37</v>
      </c>
      <c r="K32" s="33">
        <f t="shared" si="3"/>
        <v>0.2140191222971019</v>
      </c>
      <c r="L32" s="25">
        <f>SUM(L33:L36)</f>
        <v>390696029.37</v>
      </c>
      <c r="M32" s="33">
        <f t="shared" si="4"/>
        <v>0.2140191222971019</v>
      </c>
    </row>
    <row r="33" spans="1:13" x14ac:dyDescent="0.25">
      <c r="A33" s="13" t="s">
        <v>17</v>
      </c>
      <c r="B33" s="13" t="s">
        <v>110</v>
      </c>
      <c r="C33" s="14" t="s">
        <v>111</v>
      </c>
      <c r="D33" s="16">
        <v>1113010</v>
      </c>
      <c r="E33" s="2">
        <v>558541708.57000005</v>
      </c>
      <c r="F33" s="2">
        <v>558541708.57000005</v>
      </c>
      <c r="G33" s="34">
        <f t="shared" si="1"/>
        <v>1</v>
      </c>
      <c r="H33" s="2">
        <v>300529984.87</v>
      </c>
      <c r="I33" s="34">
        <f t="shared" si="2"/>
        <v>0.53806184973979543</v>
      </c>
      <c r="J33" s="2">
        <v>298550057.41000003</v>
      </c>
      <c r="K33" s="34">
        <f t="shared" si="3"/>
        <v>0.53451703396396189</v>
      </c>
      <c r="L33" s="2">
        <v>298550057.41000003</v>
      </c>
      <c r="M33" s="34">
        <f t="shared" si="4"/>
        <v>0.53451703396396189</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19772587.120000001</v>
      </c>
      <c r="I35" s="34">
        <f t="shared" si="2"/>
        <v>8.9591691329915901E-2</v>
      </c>
      <c r="J35" s="2">
        <v>19772587.120000001</v>
      </c>
      <c r="K35" s="34">
        <f t="shared" si="3"/>
        <v>8.9591691329915901E-2</v>
      </c>
      <c r="L35" s="2">
        <v>19772587.120000001</v>
      </c>
      <c r="M35" s="34">
        <f t="shared" si="4"/>
        <v>8.9591691329915901E-2</v>
      </c>
    </row>
    <row r="36" spans="1:13" x14ac:dyDescent="0.25">
      <c r="A36" s="13" t="s">
        <v>17</v>
      </c>
      <c r="B36" s="13" t="s">
        <v>115</v>
      </c>
      <c r="C36" s="14" t="s">
        <v>19</v>
      </c>
      <c r="D36" s="16">
        <v>1113010</v>
      </c>
      <c r="E36" s="2">
        <v>675918045.63999999</v>
      </c>
      <c r="F36" s="2">
        <v>675918045.63999999</v>
      </c>
      <c r="G36" s="34">
        <f t="shared" si="1"/>
        <v>1</v>
      </c>
      <c r="H36" s="2">
        <v>53650231.710000001</v>
      </c>
      <c r="I36" s="34">
        <f t="shared" si="2"/>
        <v>7.9373870924248996E-2</v>
      </c>
      <c r="J36" s="2">
        <v>53650231.710000001</v>
      </c>
      <c r="K36" s="34">
        <f t="shared" si="3"/>
        <v>7.9373870924248996E-2</v>
      </c>
      <c r="L36" s="2">
        <v>53650231.710000001</v>
      </c>
      <c r="M36" s="34">
        <f t="shared" si="4"/>
        <v>7.9373870924248996E-2</v>
      </c>
    </row>
    <row r="37" spans="1:13" ht="21" customHeight="1" x14ac:dyDescent="0.25">
      <c r="A37" s="8" t="s">
        <v>2</v>
      </c>
      <c r="B37" s="8" t="s">
        <v>116</v>
      </c>
      <c r="C37" s="9" t="s">
        <v>1</v>
      </c>
      <c r="D37" s="18"/>
      <c r="E37" s="3">
        <f>+E38+E41</f>
        <v>12904574667.65</v>
      </c>
      <c r="F37" s="3">
        <f>+F38+F41</f>
        <v>5556078367.1199999</v>
      </c>
      <c r="G37" s="31">
        <f t="shared" ref="G37:G68" si="6">+F37/E37</f>
        <v>0.43055106504581875</v>
      </c>
      <c r="H37" s="3">
        <f>+H38+H41</f>
        <v>4803476673.2799997</v>
      </c>
      <c r="I37" s="31">
        <f t="shared" ref="I37:I68" si="7">+H37/E37</f>
        <v>0.37223053041195209</v>
      </c>
      <c r="J37" s="3">
        <f>+J38+J41</f>
        <v>2323569142.5999999</v>
      </c>
      <c r="K37" s="31">
        <f t="shared" ref="K37:K68" si="8">+J37/E37</f>
        <v>0.18005778589703303</v>
      </c>
      <c r="L37" s="3">
        <f>+L38+L41</f>
        <v>2323569142.5999999</v>
      </c>
      <c r="M37" s="31">
        <f t="shared" ref="M37:M68" si="9">+L37/E37</f>
        <v>0.18005778589703303</v>
      </c>
    </row>
    <row r="38" spans="1:13" ht="21" customHeight="1" x14ac:dyDescent="0.25">
      <c r="A38" s="11" t="s">
        <v>2</v>
      </c>
      <c r="B38" s="11" t="s">
        <v>166</v>
      </c>
      <c r="C38" s="11" t="s">
        <v>167</v>
      </c>
      <c r="D38" s="17"/>
      <c r="E38" s="12">
        <f>SUM(E39:E40)</f>
        <v>2707500000.6700001</v>
      </c>
      <c r="F38" s="50">
        <f>SUM(F39:F40)</f>
        <v>562214661</v>
      </c>
      <c r="G38" s="51">
        <f>+F38/E38</f>
        <v>0.20765084426994421</v>
      </c>
      <c r="H38" s="50">
        <f>SUM(H39:H40)</f>
        <v>422680135.36000001</v>
      </c>
      <c r="I38" s="51">
        <f>+H38/E38</f>
        <v>0.156114546724064</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350000000</v>
      </c>
      <c r="G39" s="34">
        <f>+F39/E39</f>
        <v>0.19886363636363635</v>
      </c>
      <c r="H39" s="2">
        <v>210465474.36000001</v>
      </c>
      <c r="I39" s="34">
        <f t="shared" si="7"/>
        <v>0.11958265588636365</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4993863706.1199999</v>
      </c>
      <c r="G41" s="32">
        <f t="shared" si="6"/>
        <v>0.48973493567631193</v>
      </c>
      <c r="H41" s="12">
        <f>SUM(H42:H59)</f>
        <v>4380796537.9200001</v>
      </c>
      <c r="I41" s="32">
        <f t="shared" si="7"/>
        <v>0.42961306855051518</v>
      </c>
      <c r="J41" s="12">
        <f>SUM(J42:J59)</f>
        <v>2111354481.5999999</v>
      </c>
      <c r="K41" s="32">
        <f t="shared" si="8"/>
        <v>0.20705492021520186</v>
      </c>
      <c r="L41" s="12">
        <f>SUM(L42:L59)</f>
        <v>2111354481.5999999</v>
      </c>
      <c r="M41" s="32">
        <f t="shared" si="9"/>
        <v>0.20705492021520186</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2000000</v>
      </c>
      <c r="G44" s="34">
        <f t="shared" si="6"/>
        <v>4.5384000667054045E-2</v>
      </c>
      <c r="H44" s="2">
        <v>2000000</v>
      </c>
      <c r="I44" s="34">
        <f t="shared" si="7"/>
        <v>4.5384000667054045E-2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2322853.7999999998</v>
      </c>
      <c r="G45" s="34">
        <f t="shared" si="6"/>
        <v>5.3376845990711283E-2</v>
      </c>
      <c r="H45" s="2">
        <v>2322853.7999999998</v>
      </c>
      <c r="I45" s="34">
        <f t="shared" si="7"/>
        <v>5.3376845990711283E-2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5636887</v>
      </c>
      <c r="K46" s="34">
        <f t="shared" si="8"/>
        <v>1.3956493254830492E-2</v>
      </c>
      <c r="L46" s="2">
        <v>5636887</v>
      </c>
      <c r="M46" s="34">
        <f t="shared" si="9"/>
        <v>1.3956493254830492E-2</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41444932</v>
      </c>
      <c r="K48" s="34">
        <f t="shared" si="8"/>
        <v>9.1215657413703216E-2</v>
      </c>
      <c r="L48" s="2">
        <v>41444932</v>
      </c>
      <c r="M48" s="34">
        <f t="shared" si="9"/>
        <v>9.1215657413703216E-2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39898404.850000001</v>
      </c>
      <c r="K49" s="34">
        <f t="shared" si="8"/>
        <v>0.27015959707946596</v>
      </c>
      <c r="L49" s="2">
        <v>39898404.850000001</v>
      </c>
      <c r="M49" s="34">
        <f t="shared" si="9"/>
        <v>0.27015959707946596</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188954982</v>
      </c>
      <c r="K50" s="34">
        <f t="shared" si="8"/>
        <v>0.25631500775277039</v>
      </c>
      <c r="L50" s="2">
        <v>188954982</v>
      </c>
      <c r="M50" s="34">
        <f t="shared" si="9"/>
        <v>0.25631500775277039</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541513627.87</v>
      </c>
      <c r="K51" s="34">
        <f t="shared" si="8"/>
        <v>0.37570512092057096</v>
      </c>
      <c r="L51" s="2">
        <v>541513627.87</v>
      </c>
      <c r="M51" s="34">
        <f t="shared" si="9"/>
        <v>0.37570512092057096</v>
      </c>
    </row>
    <row r="52" spans="1:13" ht="15" customHeight="1" x14ac:dyDescent="0.25">
      <c r="A52" s="13" t="s">
        <v>17</v>
      </c>
      <c r="B52" s="13" t="s">
        <v>131</v>
      </c>
      <c r="C52" s="14" t="s">
        <v>132</v>
      </c>
      <c r="D52" s="16">
        <v>1113010</v>
      </c>
      <c r="E52" s="2">
        <v>2526261975.3299999</v>
      </c>
      <c r="F52" s="2">
        <v>1666914918</v>
      </c>
      <c r="G52" s="34">
        <f t="shared" si="6"/>
        <v>0.65983454379558348</v>
      </c>
      <c r="H52" s="2">
        <v>1298014822</v>
      </c>
      <c r="I52" s="34">
        <f t="shared" si="7"/>
        <v>0.5138084785646363</v>
      </c>
      <c r="J52" s="2">
        <v>323304024.98000002</v>
      </c>
      <c r="K52" s="34">
        <f t="shared" si="8"/>
        <v>0.1279772359862906</v>
      </c>
      <c r="L52" s="2">
        <v>323304024.98000002</v>
      </c>
      <c r="M52" s="34">
        <f t="shared" si="9"/>
        <v>0.1279772359862906</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27454183</v>
      </c>
      <c r="K54" s="34">
        <f t="shared" si="8"/>
        <v>0.21939227817048518</v>
      </c>
      <c r="L54" s="2">
        <v>27454183</v>
      </c>
      <c r="M54" s="34">
        <f t="shared" si="9"/>
        <v>0.21939227817048518</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72478000</v>
      </c>
      <c r="K55" s="34">
        <f t="shared" si="8"/>
        <v>0.48318666666666665</v>
      </c>
      <c r="L55" s="2">
        <v>72478000</v>
      </c>
      <c r="M55" s="34">
        <f t="shared" si="9"/>
        <v>0.48318666666666665</v>
      </c>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182366554</v>
      </c>
      <c r="K56" s="34">
        <f t="shared" si="8"/>
        <v>0.30376746450860176</v>
      </c>
      <c r="L56" s="2">
        <v>182366554</v>
      </c>
      <c r="M56" s="34">
        <f t="shared" si="9"/>
        <v>0.30376746450860176</v>
      </c>
    </row>
    <row r="57" spans="1:13" ht="15" customHeight="1" x14ac:dyDescent="0.25">
      <c r="A57" s="13" t="s">
        <v>17</v>
      </c>
      <c r="B57" s="13" t="s">
        <v>159</v>
      </c>
      <c r="C57" s="14" t="s">
        <v>135</v>
      </c>
      <c r="D57" s="16">
        <v>1113010</v>
      </c>
      <c r="E57" s="2">
        <v>749141574.66999996</v>
      </c>
      <c r="F57" s="2">
        <v>156648787.50999999</v>
      </c>
      <c r="G57" s="34">
        <f t="shared" si="6"/>
        <v>0.20910438401313455</v>
      </c>
      <c r="H57" s="2">
        <v>156648785.50999999</v>
      </c>
      <c r="I57" s="34">
        <f t="shared" si="7"/>
        <v>0.20910438134341222</v>
      </c>
      <c r="J57" s="2">
        <v>68530695</v>
      </c>
      <c r="K57" s="34">
        <f t="shared" si="8"/>
        <v>9.1478963812932232E-2</v>
      </c>
      <c r="L57" s="2">
        <v>68530695</v>
      </c>
      <c r="M57" s="34">
        <f t="shared" si="9"/>
        <v>9.1478963812932232E-2</v>
      </c>
    </row>
    <row r="58" spans="1:13" ht="15" customHeight="1" x14ac:dyDescent="0.25">
      <c r="A58" s="13" t="s">
        <v>17</v>
      </c>
      <c r="B58" s="13" t="s">
        <v>136</v>
      </c>
      <c r="C58" s="14" t="s">
        <v>27</v>
      </c>
      <c r="D58" s="16">
        <v>1113010</v>
      </c>
      <c r="E58" s="2">
        <v>935922920.75999999</v>
      </c>
      <c r="F58" s="2">
        <v>560428930.61000001</v>
      </c>
      <c r="G58" s="34">
        <f t="shared" si="6"/>
        <v>0.59879816828816779</v>
      </c>
      <c r="H58" s="2">
        <v>316261860.41000003</v>
      </c>
      <c r="I58" s="34">
        <f t="shared" si="7"/>
        <v>0.33791443012549055</v>
      </c>
      <c r="J58" s="2">
        <v>286510524.30000001</v>
      </c>
      <c r="K58" s="34">
        <f t="shared" si="8"/>
        <v>0.30612619687457177</v>
      </c>
      <c r="L58" s="2">
        <v>286510524.30000001</v>
      </c>
      <c r="M58" s="34">
        <f t="shared" si="9"/>
        <v>0.30612619687457177</v>
      </c>
    </row>
    <row r="59" spans="1:13" ht="15" customHeight="1" x14ac:dyDescent="0.25">
      <c r="A59" s="13" t="s">
        <v>17</v>
      </c>
      <c r="B59" s="13" t="s">
        <v>137</v>
      </c>
      <c r="C59" s="14" t="s">
        <v>138</v>
      </c>
      <c r="D59" s="16">
        <v>1113010</v>
      </c>
      <c r="E59" s="2">
        <v>148892514</v>
      </c>
      <c r="F59" s="2">
        <v>10197812.800000001</v>
      </c>
      <c r="G59" s="34">
        <f t="shared" si="6"/>
        <v>6.8491104932246638E-2</v>
      </c>
      <c r="H59" s="2">
        <v>10197812.800000001</v>
      </c>
      <c r="I59" s="34">
        <f t="shared" si="7"/>
        <v>6.8491104932246638E-2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40527738.43</v>
      </c>
      <c r="I60" s="31">
        <f>+H60/E60</f>
        <v>0.19504261509476881</v>
      </c>
      <c r="J60" s="3">
        <f>J61</f>
        <v>34306881.25</v>
      </c>
      <c r="K60" s="31">
        <f>+J60/E60</f>
        <v>0.1651042987829926</v>
      </c>
      <c r="L60" s="3">
        <f>L61</f>
        <v>34306881.25</v>
      </c>
      <c r="M60" s="31">
        <f>+L60/E60</f>
        <v>0.1651042987829926</v>
      </c>
    </row>
    <row r="61" spans="1:13" ht="21" customHeight="1" x14ac:dyDescent="0.25">
      <c r="A61" s="11" t="s">
        <v>2</v>
      </c>
      <c r="B61" s="11" t="s">
        <v>141</v>
      </c>
      <c r="C61" s="11" t="s">
        <v>142</v>
      </c>
      <c r="D61" s="17"/>
      <c r="E61" s="12">
        <f>+E62</f>
        <v>207789146.03</v>
      </c>
      <c r="F61" s="12">
        <f>+F62</f>
        <v>207789146.03</v>
      </c>
      <c r="G61" s="32">
        <f>+F61/E61</f>
        <v>1</v>
      </c>
      <c r="H61" s="12">
        <f>+H62</f>
        <v>40527738.43</v>
      </c>
      <c r="I61" s="32">
        <f>+H61/E61</f>
        <v>0.19504261509476881</v>
      </c>
      <c r="J61" s="12">
        <f>+J62</f>
        <v>34306881.25</v>
      </c>
      <c r="K61" s="32">
        <f>+J61/E61</f>
        <v>0.1651042987829926</v>
      </c>
      <c r="L61" s="12">
        <f>+L62</f>
        <v>34306881.25</v>
      </c>
      <c r="M61" s="32">
        <f>+L61/E61</f>
        <v>0.1651042987829926</v>
      </c>
    </row>
    <row r="62" spans="1:13" ht="21" customHeight="1" x14ac:dyDescent="0.25">
      <c r="A62" s="11" t="s">
        <v>2</v>
      </c>
      <c r="B62" s="11" t="s">
        <v>143</v>
      </c>
      <c r="C62" s="11" t="s">
        <v>144</v>
      </c>
      <c r="D62" s="12"/>
      <c r="E62" s="12">
        <f>+E63</f>
        <v>207789146.03</v>
      </c>
      <c r="F62" s="12">
        <f>+F63</f>
        <v>207789146.03</v>
      </c>
      <c r="G62" s="32">
        <f>+F62/E62</f>
        <v>1</v>
      </c>
      <c r="H62" s="12">
        <f>+H63</f>
        <v>40527738.43</v>
      </c>
      <c r="I62" s="32">
        <f>+H62/E62</f>
        <v>0.19504261509476881</v>
      </c>
      <c r="J62" s="12">
        <f>+J63</f>
        <v>34306881.25</v>
      </c>
      <c r="K62" s="32">
        <f>+J62/E62</f>
        <v>0.1651042987829926</v>
      </c>
      <c r="L62" s="12">
        <f>+L63</f>
        <v>34306881.25</v>
      </c>
      <c r="M62" s="32">
        <f>+L62/E62</f>
        <v>0.1651042987829926</v>
      </c>
    </row>
    <row r="63" spans="1:13" ht="15" customHeight="1" x14ac:dyDescent="0.25">
      <c r="A63" s="22" t="s">
        <v>2</v>
      </c>
      <c r="B63" s="22" t="s">
        <v>145</v>
      </c>
      <c r="C63" s="23" t="s">
        <v>146</v>
      </c>
      <c r="D63" s="27"/>
      <c r="E63" s="25">
        <f>SUM(E64:E65)</f>
        <v>207789146.03</v>
      </c>
      <c r="F63" s="25">
        <f>SUM(F64:F65)</f>
        <v>207789146.03</v>
      </c>
      <c r="G63" s="33">
        <f>+F63/E63</f>
        <v>1</v>
      </c>
      <c r="H63" s="25">
        <f>SUM(H64:H65)</f>
        <v>40527738.43</v>
      </c>
      <c r="I63" s="33">
        <f t="shared" si="7"/>
        <v>0.19504261509476881</v>
      </c>
      <c r="J63" s="25">
        <f>SUM(J64:J65)</f>
        <v>34306881.25</v>
      </c>
      <c r="K63" s="33">
        <f t="shared" si="8"/>
        <v>0.1651042987829926</v>
      </c>
      <c r="L63" s="25">
        <f>SUM(L64:L65)</f>
        <v>34306881.25</v>
      </c>
      <c r="M63" s="33">
        <f t="shared" si="9"/>
        <v>0.1651042987829926</v>
      </c>
    </row>
    <row r="64" spans="1:13" ht="15" customHeight="1" x14ac:dyDescent="0.25">
      <c r="A64" s="13" t="s">
        <v>17</v>
      </c>
      <c r="B64" s="13" t="s">
        <v>147</v>
      </c>
      <c r="C64" s="14" t="s">
        <v>148</v>
      </c>
      <c r="D64" s="16">
        <v>1113010</v>
      </c>
      <c r="E64" s="2">
        <v>88259832.299999997</v>
      </c>
      <c r="F64" s="2">
        <v>88259832.299999997</v>
      </c>
      <c r="G64" s="34">
        <f t="shared" si="6"/>
        <v>1</v>
      </c>
      <c r="H64" s="2">
        <v>20470841.25</v>
      </c>
      <c r="I64" s="34">
        <f>+H64/E64</f>
        <v>0.23193836557969533</v>
      </c>
      <c r="J64" s="2">
        <v>16443028.25</v>
      </c>
      <c r="K64" s="34">
        <f t="shared" si="8"/>
        <v>0.18630250955054217</v>
      </c>
      <c r="L64" s="2">
        <v>16443028.25</v>
      </c>
      <c r="M64" s="34">
        <f t="shared" si="9"/>
        <v>0.18630250955054217</v>
      </c>
    </row>
    <row r="65" spans="1:13" ht="15" customHeight="1" x14ac:dyDescent="0.25">
      <c r="A65" s="13" t="s">
        <v>17</v>
      </c>
      <c r="B65" s="13" t="s">
        <v>149</v>
      </c>
      <c r="C65" s="14" t="s">
        <v>150</v>
      </c>
      <c r="D65" s="16">
        <v>1113010</v>
      </c>
      <c r="E65" s="2">
        <v>119529313.73</v>
      </c>
      <c r="F65" s="2">
        <v>119529313.73</v>
      </c>
      <c r="G65" s="34">
        <f t="shared" si="6"/>
        <v>1</v>
      </c>
      <c r="H65" s="2">
        <v>20056897.18</v>
      </c>
      <c r="I65" s="34">
        <f t="shared" si="7"/>
        <v>0.16779898214178426</v>
      </c>
      <c r="J65" s="2">
        <v>17863853</v>
      </c>
      <c r="K65" s="34">
        <f t="shared" si="8"/>
        <v>0.14945164865877122</v>
      </c>
      <c r="L65" s="2">
        <v>17863853</v>
      </c>
      <c r="M65" s="34">
        <f t="shared" si="9"/>
        <v>0.14945164865877122</v>
      </c>
    </row>
    <row r="66" spans="1:13" ht="15" customHeight="1" x14ac:dyDescent="0.25">
      <c r="A66" s="66" t="s">
        <v>187</v>
      </c>
      <c r="B66" s="67"/>
      <c r="C66" s="68"/>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58" t="s">
        <v>4</v>
      </c>
      <c r="B68" s="59"/>
      <c r="C68" s="60"/>
      <c r="D68" s="28"/>
      <c r="E68" s="15">
        <f>+E8+E37+E60+E66</f>
        <v>36639431569.389992</v>
      </c>
      <c r="F68" s="15">
        <f>+F8+F37+F60</f>
        <v>24492835372.659996</v>
      </c>
      <c r="G68" s="30">
        <f t="shared" si="6"/>
        <v>0.66848295193319174</v>
      </c>
      <c r="H68" s="15">
        <f>+H8+H37+H60</f>
        <v>12947281382.84</v>
      </c>
      <c r="I68" s="30">
        <f t="shared" si="7"/>
        <v>0.35337014872405015</v>
      </c>
      <c r="J68" s="15">
        <f>+J8+J37+J60</f>
        <v>10411437110.76</v>
      </c>
      <c r="K68" s="30">
        <f t="shared" si="8"/>
        <v>0.28415935140921017</v>
      </c>
      <c r="L68" s="15">
        <f>+L8+L37+L60</f>
        <v>10411437110.76</v>
      </c>
      <c r="M68" s="30">
        <f t="shared" si="9"/>
        <v>0.28415935140921017</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160</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161</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162</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163</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2026-04-08T22:17:46Z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