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minhacienda\cedin\DA\SF\GPTO\2. Ejecución\2. Informes\4. Informes WEB\SGR\2026\"/>
    </mc:Choice>
  </mc:AlternateContent>
  <xr:revisionPtr revIDLastSave="0" documentId="13_ncr:1_{B93BEABB-245F-4462-9CB6-7C6D2A57EE6B}"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2" l="1"/>
  <c r="M55" i="2"/>
  <c r="G55" i="2"/>
  <c r="G12" i="13"/>
  <c r="E66" i="2" l="1"/>
  <c r="L66" i="2"/>
  <c r="J66" i="2"/>
  <c r="H66" i="2"/>
  <c r="G43" i="2" l="1"/>
  <c r="I43" i="2" l="1"/>
  <c r="M43" i="2"/>
  <c r="G10" i="13"/>
  <c r="G14" i="13" s="1"/>
  <c r="A4" i="13"/>
  <c r="G44" i="2" l="1"/>
  <c r="K44" i="2"/>
  <c r="M13" i="2"/>
  <c r="I18" i="2"/>
  <c r="K39" i="2"/>
  <c r="G33" i="2"/>
  <c r="F63" i="2"/>
  <c r="F62" i="2" s="1"/>
  <c r="K19" i="2"/>
  <c r="I44" i="2"/>
  <c r="J32" i="2" l="1"/>
  <c r="J31" i="2" s="1"/>
  <c r="M39" i="2"/>
  <c r="G39"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K47" i="2" l="1"/>
  <c r="L37" i="2"/>
  <c r="I45" i="2"/>
  <c r="H31" i="2"/>
  <c r="I35" i="2" s="1"/>
  <c r="I36" i="2"/>
  <c r="M32" i="2"/>
  <c r="G32" i="2"/>
  <c r="K31" i="2"/>
  <c r="I32" i="2"/>
  <c r="J37" i="2"/>
  <c r="E9" i="2"/>
  <c r="E8" i="2" s="1"/>
  <c r="G21" i="2"/>
  <c r="L31" i="2"/>
  <c r="M31" i="2" s="1"/>
  <c r="I21" i="2"/>
  <c r="F37" i="2"/>
  <c r="H37" i="2"/>
  <c r="F31" i="2"/>
  <c r="K32" i="2"/>
  <c r="M21" i="2"/>
  <c r="K21" i="2"/>
  <c r="J60" i="2"/>
  <c r="F60" i="2"/>
  <c r="L60" i="2"/>
  <c r="H61" i="2"/>
  <c r="K43" i="2" l="1"/>
  <c r="K55" i="2"/>
  <c r="I31" i="2"/>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68" i="2"/>
  <c r="H68"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J11" i="2"/>
  <c r="K12" i="2"/>
  <c r="L11" i="2" l="1"/>
  <c r="M12" i="2"/>
  <c r="K11" i="2"/>
  <c r="J10" i="2"/>
  <c r="M11" i="2" l="1"/>
  <c r="L10" i="2"/>
  <c r="K10" i="2"/>
  <c r="J9" i="2"/>
  <c r="M10" i="2" l="1"/>
  <c r="L9" i="2"/>
  <c r="J8" i="2"/>
  <c r="J68" i="2" s="1"/>
  <c r="K9" i="2"/>
  <c r="L8" i="2" l="1"/>
  <c r="M9" i="2"/>
  <c r="K8" i="2"/>
  <c r="K68" i="2"/>
  <c r="L68" i="2" l="1"/>
  <c r="M68" i="2" s="1"/>
  <c r="M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<sst xmlns="http://schemas.openxmlformats.org/spreadsheetml/2006/main" count="256" uniqueCount="189">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</sst>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ENERO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7561692720.8100004</v>
      </c>
      <c r="I8" s="31">
        <f t="shared" ref="I8:I36" si="2">+H8/E8</f>
        <v>0.40374316286577444</v>
      </c>
      <c r="J8" s="3">
        <f t="shared" si="0"/>
        <v>7511976836.5900002</v>
      </c>
      <c r="K8" s="31">
        <f t="shared" ref="K8:K36" si="3">+J8/E8</f>
        <v>0.40108867146011185</v>
      </c>
      <c r="L8" s="3">
        <f t="shared" si="0"/>
        <v>7511976836.5900002</v>
      </c>
      <c r="M8" s="31">
        <f t="shared" ref="M8:M36" si="4">+L8/E8</f>
        <v>0.40108867146011185</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7561692720.8100004</v>
      </c>
      <c r="I9" s="32">
        <f t="shared" si="2"/>
        <v>0.40374316286577444</v>
      </c>
      <c r="J9" s="12">
        <f>+J10+J21+J31</f>
        <v>7511976836.5900002</v>
      </c>
      <c r="K9" s="32">
        <f t="shared" si="3"/>
        <v>0.40108867146011185</v>
      </c>
      <c r="L9" s="12">
        <f>+L10+L21+L31</f>
        <v>7511976836.5900002</v>
      </c>
      <c r="M9" s="32">
        <f t="shared" si="4"/>
        <v>0.40108867146011185</v>
      </c>
    </row>
    <row r="10" spans="1:14" ht="21" customHeight="1" x14ac:dyDescent="0.25">
      <c r="A10" s="11" t="s">
        <v>2</v>
      </c>
      <c r="B10" s="11" t="s">
        <v>72</v>
      </c>
      <c r="C10" s="11" t="s">
        <v>73</v>
      </c>
      <c r="D10" s="12"/>
      <c r="E10" s="12">
        <f>+E11</f>
        <v>13141201061.439999</v>
      </c>
      <c r="F10" s="12">
        <f>+F11</f>
        <v>13141201061.439999</v>
      </c>
      <c r="G10" s="32">
        <f t="shared" si="1"/>
        <v>1</v>
      </c>
      <c r="H10" s="12">
        <f>+H11</f>
        <v>5350211870.9800005</v>
      </c>
      <c r="I10" s="32">
        <f t="shared" si="2"/>
        <v>0.40713263924399085</v>
      </c>
      <c r="J10" s="12">
        <f>+J11</f>
        <v>5302475914.2200003</v>
      </c>
      <c r="K10" s="32">
        <f t="shared" si="3"/>
        <v>0.40350009785475122</v>
      </c>
      <c r="L10" s="12">
        <f>+L11</f>
        <v>5302475914.2200003</v>
      </c>
      <c r="M10" s="32">
        <f t="shared" si="4"/>
        <v>0.40350009785475122</v>
      </c>
    </row>
    <row r="11" spans="1:14" x14ac:dyDescent="0.25">
      <c r="A11" s="22" t="s">
        <v>2</v>
      </c>
      <c r="B11" s="22" t="s">
        <v>71</v>
      </c>
      <c r="C11" s="23" t="s">
        <v>74</v>
      </c>
      <c r="D11" s="24"/>
      <c r="E11" s="25">
        <f>SUM(E12:E20)</f>
        <v>13141201061.439999</v>
      </c>
      <c r="F11" s="25">
        <f>SUM(F12:F20)</f>
        <v>13141201061.439999</v>
      </c>
      <c r="G11" s="33">
        <f>+F11/E11</f>
        <v>1</v>
      </c>
      <c r="H11" s="25">
        <f>SUM(H12:H20)</f>
        <v>5350211870.9800005</v>
      </c>
      <c r="I11" s="33">
        <f t="shared" si="2"/>
        <v>0.40713263924399085</v>
      </c>
      <c r="J11" s="25">
        <f>SUM(J12:J20)</f>
        <v>5302475914.2200003</v>
      </c>
      <c r="K11" s="33">
        <f>+J11/E11</f>
        <v>0.40350009785475122</v>
      </c>
      <c r="L11" s="25">
        <f>SUM(L12:L20)</f>
        <v>5302475914.2200003</v>
      </c>
      <c r="M11" s="33">
        <f t="shared" si="4"/>
        <v>0.40350009785475122</v>
      </c>
    </row>
    <row r="12" spans="1:14" x14ac:dyDescent="0.25">
      <c r="A12" s="13" t="s">
        <v>17</v>
      </c>
      <c r="B12" s="13" t="s">
        <v>75</v>
      </c>
      <c r="C12" s="14" t="s">
        <v>76</v>
      </c>
      <c r="D12" s="16">
        <v>1113010</v>
      </c>
      <c r="E12" s="2">
        <v>6818878718.8599997</v>
      </c>
      <c r="F12" s="2">
        <v>6818878718.8599997</v>
      </c>
      <c r="G12" s="34">
        <f>+F12/E12</f>
        <v>1</v>
      </c>
      <c r="H12" s="2">
        <v>3247807041.4099998</v>
      </c>
      <c r="I12" s="34">
        <f t="shared" si="2"/>
        <v>0.4762963494902836</v>
      </c>
      <c r="J12" s="2">
        <v>3207457403.7199998</v>
      </c>
      <c r="K12" s="34">
        <f>+J12/E12</f>
        <v>0.47037900745303651</v>
      </c>
      <c r="L12" s="2">
        <v>3207457403.7199998</v>
      </c>
      <c r="M12" s="34">
        <f>+L12/E12</f>
        <v>0.47037900745303651</v>
      </c>
    </row>
    <row r="13" spans="1:14" x14ac:dyDescent="0.25">
      <c r="A13" s="13" t="s">
        <v>17</v>
      </c>
      <c r="B13" s="13" t="s">
        <v>77</v>
      </c>
      <c r="C13" s="14" t="s">
        <v>18</v>
      </c>
      <c r="D13" s="16">
        <v>1113010</v>
      </c>
      <c r="E13" s="2">
        <v>4282276502.5999999</v>
      </c>
      <c r="F13" s="2">
        <v>4282276502.5999999</v>
      </c>
      <c r="G13" s="34">
        <f t="shared" si="1"/>
        <v>1</v>
      </c>
      <c r="H13" s="2">
        <v>1149613208.3</v>
      </c>
      <c r="I13" s="34">
        <f t="shared" si="2"/>
        <v>0.26845842569997713</v>
      </c>
      <c r="J13" s="2">
        <v>1142226889.23</v>
      </c>
      <c r="K13" s="34">
        <f t="shared" si="3"/>
        <v>0.26673356765647727</v>
      </c>
      <c r="L13" s="2">
        <v>1142226889.23</v>
      </c>
      <c r="M13" s="34">
        <f t="shared" si="4"/>
        <v>0.26673356765647727</v>
      </c>
    </row>
    <row r="14" spans="1:14" x14ac:dyDescent="0.25">
      <c r="A14" s="13" t="s">
        <v>17</v>
      </c>
      <c r="B14" s="13" t="s">
        <v>78</v>
      </c>
      <c r="C14" s="14" t="s">
        <v>79</v>
      </c>
      <c r="D14" s="16">
        <v>1113010</v>
      </c>
      <c r="E14" s="2">
        <v>32197550.600000001</v>
      </c>
      <c r="F14" s="2">
        <v>32197550.600000001</v>
      </c>
      <c r="G14" s="34">
        <f t="shared" si="1"/>
        <v>1</v>
      </c>
      <c r="H14" s="2">
        <v>1286103</v>
      </c>
      <c r="I14" s="34">
        <f t="shared" si="2"/>
        <v>3.9944125439156854E-2</v>
      </c>
      <c r="J14" s="2">
        <v>1286103</v>
      </c>
      <c r="K14" s="34">
        <f t="shared" si="3"/>
        <v>3.9944125439156854E-2</v>
      </c>
      <c r="L14" s="2">
        <v>1286103</v>
      </c>
      <c r="M14" s="34">
        <f t="shared" si="4"/>
        <v>3.9944125439156854E-2</v>
      </c>
    </row>
    <row r="15" spans="1:14" x14ac:dyDescent="0.25">
      <c r="A15" s="13" t="s">
        <v>17</v>
      </c>
      <c r="B15" s="13" t="s">
        <v>80</v>
      </c>
      <c r="C15" s="14" t="s">
        <v>81</v>
      </c>
      <c r="D15" s="16">
        <v>1113010</v>
      </c>
      <c r="E15" s="2">
        <v>31606400</v>
      </c>
      <c r="F15" s="2">
        <v>31606400</v>
      </c>
      <c r="G15" s="34">
        <f t="shared" si="1"/>
        <v>1</v>
      </c>
      <c r="H15" s="2">
        <v>2649095</v>
      </c>
      <c r="I15" s="34">
        <f t="shared" si="2"/>
        <v>8.3815145033917182E-2</v>
      </c>
      <c r="J15" s="2">
        <v>2649095</v>
      </c>
      <c r="K15" s="34">
        <f t="shared" si="3"/>
        <v>8.3815145033917182E-2</v>
      </c>
      <c r="L15" s="2">
        <v>2649095</v>
      </c>
      <c r="M15" s="34">
        <f t="shared" si="4"/>
        <v>8.3815145033917182E-2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150174359.34</v>
      </c>
      <c r="I17" s="34">
        <f t="shared" si="2"/>
        <v>0.30672900308326356</v>
      </c>
      <c r="J17" s="2">
        <v>150174359.34</v>
      </c>
      <c r="K17" s="34">
        <f t="shared" si="3"/>
        <v>0.30672900308326356</v>
      </c>
      <c r="L17" s="2">
        <v>150174359.34</v>
      </c>
      <c r="M17" s="34">
        <f t="shared" si="4"/>
        <v>0.30672900308326356</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215912092.38999999</v>
      </c>
      <c r="I20" s="34">
        <f t="shared" si="2"/>
        <v>0.44538492072399916</v>
      </c>
      <c r="J20" s="2">
        <v>215912092.38999999</v>
      </c>
      <c r="K20" s="34">
        <f t="shared" si="3"/>
        <v>0.44538492072399916</v>
      </c>
      <c r="L20" s="2">
        <v>215912092.38999999</v>
      </c>
      <c r="M20" s="34">
        <f t="shared" si="4"/>
        <v>0.44538492072399916</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1826011516</v>
      </c>
      <c r="I21" s="32">
        <f t="shared" si="2"/>
        <v>0.48535124194633272</v>
      </c>
      <c r="J21" s="12">
        <f>SUM(J22:J30)</f>
        <v>1826011516</v>
      </c>
      <c r="K21" s="32">
        <f>+J21/E21</f>
        <v>0.48535124194633272</v>
      </c>
      <c r="L21" s="12">
        <f>SUM(L22:L30)</f>
        <v>1826011516</v>
      </c>
      <c r="M21" s="32">
        <f>+L21/E21</f>
        <v>0.48535124194633272</v>
      </c>
    </row>
    <row r="22" spans="1:13" x14ac:dyDescent="0.25">
      <c r="A22" s="13" t="s">
        <v>17</v>
      </c>
      <c r="B22" s="13" t="s">
        <v>90</v>
      </c>
      <c r="C22" s="14" t="s">
        <v>91</v>
      </c>
      <c r="D22" s="16">
        <v>1113010</v>
      </c>
      <c r="E22" s="2">
        <v>693532152</v>
      </c>
      <c r="F22" s="2">
        <v>693532152</v>
      </c>
      <c r="G22" s="34">
        <f t="shared" si="5"/>
        <v>1</v>
      </c>
      <c r="H22" s="2">
        <v>536833700</v>
      </c>
      <c r="I22" s="34">
        <f t="shared" si="2"/>
        <v>0.77405740808394419</v>
      </c>
      <c r="J22" s="2">
        <v>536833700</v>
      </c>
      <c r="K22" s="34">
        <f t="shared" si="3"/>
        <v>0.77405740808394419</v>
      </c>
      <c r="L22" s="2">
        <v>536833700</v>
      </c>
      <c r="M22" s="34">
        <f t="shared" si="4"/>
        <v>0.77405740808394419</v>
      </c>
    </row>
    <row r="23" spans="1:13" x14ac:dyDescent="0.25">
      <c r="A23" s="13" t="s">
        <v>17</v>
      </c>
      <c r="B23" s="13" t="s">
        <v>92</v>
      </c>
      <c r="C23" s="14" t="s">
        <v>93</v>
      </c>
      <c r="D23" s="16">
        <v>1113010</v>
      </c>
      <c r="E23" s="2">
        <v>780916001</v>
      </c>
      <c r="F23" s="2">
        <v>780916001</v>
      </c>
      <c r="G23" s="34">
        <f t="shared" si="5"/>
        <v>1</v>
      </c>
      <c r="H23" s="2">
        <v>380592100</v>
      </c>
      <c r="I23" s="34">
        <f t="shared" si="2"/>
        <v>0.48736624619374397</v>
      </c>
      <c r="J23" s="2">
        <v>380592100</v>
      </c>
      <c r="K23" s="34">
        <f t="shared" si="3"/>
        <v>0.48736624619374397</v>
      </c>
      <c r="L23" s="2">
        <v>380592100</v>
      </c>
      <c r="M23" s="34">
        <f t="shared" si="4"/>
        <v>0.48736624619374397</v>
      </c>
    </row>
    <row r="24" spans="1:13" x14ac:dyDescent="0.25">
      <c r="A24" s="13" t="s">
        <v>17</v>
      </c>
      <c r="B24" s="13" t="s">
        <v>94</v>
      </c>
      <c r="C24" s="14" t="s">
        <v>95</v>
      </c>
      <c r="D24" s="16">
        <v>1113010</v>
      </c>
      <c r="E24" s="2">
        <v>759878446</v>
      </c>
      <c r="F24" s="2">
        <v>759878446</v>
      </c>
      <c r="G24" s="34">
        <f t="shared" si="5"/>
        <v>1</v>
      </c>
      <c r="H24" s="2">
        <v>449010616</v>
      </c>
      <c r="I24" s="34">
        <f t="shared" si="2"/>
        <v>0.59089795001238921</v>
      </c>
      <c r="J24" s="2">
        <v>449010616</v>
      </c>
      <c r="K24" s="34">
        <f t="shared" si="3"/>
        <v>0.59089795001238921</v>
      </c>
      <c r="L24" s="2">
        <v>449010616</v>
      </c>
      <c r="M24" s="34">
        <f t="shared" si="4"/>
        <v>0.59089795001238921</v>
      </c>
    </row>
    <row r="25" spans="1:13" x14ac:dyDescent="0.25">
      <c r="A25" s="13" t="s">
        <v>17</v>
      </c>
      <c r="B25" s="13" t="s">
        <v>96</v>
      </c>
      <c r="C25" s="14" t="s">
        <v>97</v>
      </c>
      <c r="D25" s="16">
        <v>1113010</v>
      </c>
      <c r="E25" s="2">
        <v>441637726</v>
      </c>
      <c r="F25" s="2">
        <v>441637726</v>
      </c>
      <c r="G25" s="34">
        <f t="shared" si="5"/>
        <v>1</v>
      </c>
      <c r="H25" s="2">
        <v>194743200</v>
      </c>
      <c r="I25" s="34">
        <f t="shared" si="2"/>
        <v>0.44095689415808648</v>
      </c>
      <c r="J25" s="2">
        <v>194743200</v>
      </c>
      <c r="K25" s="34">
        <f t="shared" si="3"/>
        <v>0.44095689415808648</v>
      </c>
      <c r="L25" s="2">
        <v>194743200</v>
      </c>
      <c r="M25" s="34">
        <f t="shared" si="4"/>
        <v>0.44095689415808648</v>
      </c>
    </row>
    <row r="26" spans="1:13" x14ac:dyDescent="0.25">
      <c r="A26" s="13" t="s">
        <v>17</v>
      </c>
      <c r="B26" s="13" t="s">
        <v>98</v>
      </c>
      <c r="C26" s="14" t="s">
        <v>99</v>
      </c>
      <c r="D26" s="16">
        <v>1113010</v>
      </c>
      <c r="E26" s="2">
        <v>153560730</v>
      </c>
      <c r="F26" s="2">
        <v>153560730</v>
      </c>
      <c r="G26" s="34">
        <f t="shared" si="5"/>
        <v>1</v>
      </c>
      <c r="H26" s="2">
        <v>21258900</v>
      </c>
      <c r="I26" s="34">
        <f t="shared" si="2"/>
        <v>0.1384396909287941</v>
      </c>
      <c r="J26" s="2">
        <v>21258900</v>
      </c>
      <c r="K26" s="34">
        <f t="shared" si="3"/>
        <v>0.1384396909287941</v>
      </c>
      <c r="L26" s="2">
        <v>21258900</v>
      </c>
      <c r="M26" s="34">
        <f t="shared" si="4"/>
        <v>0.1384396909287941</v>
      </c>
    </row>
    <row r="27" spans="1:13" x14ac:dyDescent="0.25">
      <c r="A27" s="13" t="s">
        <v>17</v>
      </c>
      <c r="B27" s="13" t="s">
        <v>100</v>
      </c>
      <c r="C27" s="14" t="s">
        <v>101</v>
      </c>
      <c r="D27" s="16">
        <v>1113010</v>
      </c>
      <c r="E27" s="2">
        <v>330206269</v>
      </c>
      <c r="F27" s="2">
        <v>330206269</v>
      </c>
      <c r="G27" s="34">
        <f t="shared" si="5"/>
        <v>1</v>
      </c>
      <c r="H27" s="2">
        <v>146105300</v>
      </c>
      <c r="I27" s="34">
        <f t="shared" si="2"/>
        <v>0.44246676612914337</v>
      </c>
      <c r="J27" s="2">
        <v>146105300</v>
      </c>
      <c r="K27" s="34">
        <f t="shared" si="3"/>
        <v>0.44246676612914337</v>
      </c>
      <c r="L27" s="2">
        <v>146105300</v>
      </c>
      <c r="M27" s="34">
        <f t="shared" si="4"/>
        <v>0.44246676612914337</v>
      </c>
    </row>
    <row r="28" spans="1:13" x14ac:dyDescent="0.25">
      <c r="A28" s="13" t="s">
        <v>17</v>
      </c>
      <c r="B28" s="13" t="s">
        <v>102</v>
      </c>
      <c r="C28" s="14" t="s">
        <v>103</v>
      </c>
      <c r="D28" s="16">
        <v>1113010</v>
      </c>
      <c r="E28" s="2">
        <v>198129378</v>
      </c>
      <c r="F28" s="2">
        <v>198129378</v>
      </c>
      <c r="G28" s="34">
        <f t="shared" si="5"/>
        <v>1</v>
      </c>
      <c r="H28" s="2">
        <v>24374200</v>
      </c>
      <c r="I28" s="34">
        <f t="shared" si="2"/>
        <v>0.1230216348834447</v>
      </c>
      <c r="J28" s="2">
        <v>24374200</v>
      </c>
      <c r="K28" s="34">
        <f t="shared" si="3"/>
        <v>0.1230216348834447</v>
      </c>
      <c r="L28" s="2">
        <v>24374200</v>
      </c>
      <c r="M28" s="34">
        <f t="shared" si="4"/>
        <v>0.1230216348834447</v>
      </c>
    </row>
    <row r="29" spans="1:13" x14ac:dyDescent="0.25">
      <c r="A29" s="13" t="s">
        <v>17</v>
      </c>
      <c r="B29" s="13" t="s">
        <v>104</v>
      </c>
      <c r="C29" s="14" t="s">
        <v>25</v>
      </c>
      <c r="D29" s="16">
        <v>1113010</v>
      </c>
      <c r="E29" s="2">
        <v>198129378</v>
      </c>
      <c r="F29" s="2">
        <v>198129378</v>
      </c>
      <c r="G29" s="34">
        <f t="shared" si="5"/>
        <v>1</v>
      </c>
      <c r="H29" s="2">
        <v>24374200</v>
      </c>
      <c r="I29" s="34">
        <f t="shared" si="2"/>
        <v>0.1230216348834447</v>
      </c>
      <c r="J29" s="2">
        <v>24374200</v>
      </c>
      <c r="K29" s="34">
        <f t="shared" si="3"/>
        <v>0.1230216348834447</v>
      </c>
      <c r="L29" s="2">
        <v>24374200</v>
      </c>
      <c r="M29" s="34">
        <f t="shared" si="4"/>
        <v>0.1230216348834447</v>
      </c>
    </row>
    <row r="30" spans="1:13" x14ac:dyDescent="0.25">
      <c r="A30" s="13" t="s">
        <v>17</v>
      </c>
      <c r="B30" s="13" t="s">
        <v>105</v>
      </c>
      <c r="C30" s="14" t="s">
        <v>26</v>
      </c>
      <c r="D30" s="16">
        <v>1113010</v>
      </c>
      <c r="E30" s="2">
        <v>206257459.90000001</v>
      </c>
      <c r="F30" s="2">
        <v>206257459.90000001</v>
      </c>
      <c r="G30" s="34">
        <f t="shared" si="5"/>
        <v>1</v>
      </c>
      <c r="H30" s="2">
        <v>48719300</v>
      </c>
      <c r="I30" s="34">
        <f t="shared" si="2"/>
        <v>0.23620624448502675</v>
      </c>
      <c r="J30" s="2">
        <v>48719300</v>
      </c>
      <c r="K30" s="34">
        <f t="shared" si="3"/>
        <v>0.23620624448502675</v>
      </c>
      <c r="L30" s="2">
        <v>48719300</v>
      </c>
      <c r="M30" s="34">
        <f t="shared" si="4"/>
        <v>0.23620624448502675</v>
      </c>
    </row>
    <row r="31" spans="1:13" ht="34.5" customHeight="1" x14ac:dyDescent="0.25">
      <c r="A31" s="12" t="s">
        <v>2</v>
      </c>
      <c r="B31" s="11" t="s">
        <v>106</v>
      </c>
      <c r="C31" s="11" t="s">
        <v>107</v>
      </c>
      <c r="D31" s="17"/>
      <c r="E31" s="12">
        <f>+E32</f>
        <v>1825519258.1700001</v>
      </c>
      <c r="F31" s="12">
        <f>+F32</f>
        <v>1825519258.1700001</v>
      </c>
      <c r="G31" s="32">
        <f>+F31/E31</f>
        <v>1</v>
      </c>
      <c r="H31" s="12">
        <f>+H32</f>
        <v>385469333.82999998</v>
      </c>
      <c r="I31" s="32">
        <f t="shared" si="2"/>
        <v>0.21115599416705985</v>
      </c>
      <c r="J31" s="12">
        <f>+J32</f>
        <v>383489406.37</v>
      </c>
      <c r="K31" s="32">
        <f>+J31/E31</f>
        <v>0.21007141099920834</v>
      </c>
      <c r="L31" s="12">
        <f>+L32</f>
        <v>383489406.37</v>
      </c>
      <c r="M31" s="32">
        <f>+L31/E31</f>
        <v>0.21007141099920834</v>
      </c>
    </row>
    <row r="32" spans="1:13" x14ac:dyDescent="0.25">
      <c r="A32" s="22" t="s">
        <v>2</v>
      </c>
      <c r="B32" s="22" t="s">
        <v>108</v>
      </c>
      <c r="C32" s="23" t="s">
        <v>109</v>
      </c>
      <c r="D32" s="26"/>
      <c r="E32" s="25">
        <f>SUM(E33:E36)</f>
        <v>1825519258.1700001</v>
      </c>
      <c r="F32" s="25">
        <f>SUM(F33:F36)</f>
        <v>1825519258.1700001</v>
      </c>
      <c r="G32" s="33">
        <f t="shared" si="1"/>
        <v>1</v>
      </c>
      <c r="H32" s="25">
        <f>SUM(H33:H36)</f>
        <v>385469333.82999998</v>
      </c>
      <c r="I32" s="33">
        <f t="shared" si="2"/>
        <v>0.21115599416705985</v>
      </c>
      <c r="J32" s="25">
        <f>SUM(J33:J36)</f>
        <v>383489406.37</v>
      </c>
      <c r="K32" s="33">
        <f t="shared" si="3"/>
        <v>0.21007141099920834</v>
      </c>
      <c r="L32" s="25">
        <f>SUM(L33:L36)</f>
        <v>383489406.37</v>
      </c>
      <c r="M32" s="33">
        <f t="shared" si="4"/>
        <v>0.21007141099920834</v>
      </c>
    </row>
    <row r="33" spans="1:13" x14ac:dyDescent="0.25">
      <c r="A33" s="13" t="s">
        <v>17</v>
      </c>
      <c r="B33" s="13" t="s">
        <v>110</v>
      </c>
      <c r="C33" s="14" t="s">
        <v>111</v>
      </c>
      <c r="D33" s="16">
        <v>1113010</v>
      </c>
      <c r="E33" s="2">
        <v>558541708.57000005</v>
      </c>
      <c r="F33" s="2">
        <v>558541708.57000005</v>
      </c>
      <c r="G33" s="34">
        <f t="shared" si="1"/>
        <v>1</v>
      </c>
      <c r="H33" s="2">
        <v>300529984.87</v>
      </c>
      <c r="I33" s="34">
        <f t="shared" si="2"/>
        <v>0.53806184973979543</v>
      </c>
      <c r="J33" s="2">
        <v>298550057.41000003</v>
      </c>
      <c r="K33" s="34">
        <f t="shared" si="3"/>
        <v>0.53451703396396189</v>
      </c>
      <c r="L33" s="2">
        <v>298550057.41000003</v>
      </c>
      <c r="M33" s="34">
        <f t="shared" si="4"/>
        <v>0.53451703396396189</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19772587.120000001</v>
      </c>
      <c r="I35" s="34">
        <f t="shared" si="2"/>
        <v>8.9591691329915901E-2</v>
      </c>
      <c r="J35" s="2">
        <v>19772587.120000001</v>
      </c>
      <c r="K35" s="34">
        <f t="shared" si="3"/>
        <v>8.9591691329915901E-2</v>
      </c>
      <c r="L35" s="2">
        <v>19772587.120000001</v>
      </c>
      <c r="M35" s="34">
        <f t="shared" si="4"/>
        <v>8.9591691329915901E-2</v>
      </c>
    </row>
    <row r="36" spans="1:13" x14ac:dyDescent="0.25">
      <c r="A36" s="13" t="s">
        <v>17</v>
      </c>
      <c r="B36" s="13" t="s">
        <v>115</v>
      </c>
      <c r="C36" s="14" t="s">
        <v>19</v>
      </c>
      <c r="D36" s="16">
        <v>1113010</v>
      </c>
      <c r="E36" s="2">
        <v>675918045.63999999</v>
      </c>
      <c r="F36" s="2">
        <v>675918045.63999999</v>
      </c>
      <c r="G36" s="34">
        <f t="shared" si="1"/>
        <v>1</v>
      </c>
      <c r="H36" s="2">
        <v>46443608.710000001</v>
      </c>
      <c r="I36" s="34">
        <f t="shared" si="2"/>
        <v>6.8711893416049261E-2</v>
      </c>
      <c r="J36" s="2">
        <v>46443608.710000001</v>
      </c>
      <c r="K36" s="34">
        <f t="shared" si="3"/>
        <v>6.8711893416049261E-2</v>
      </c>
      <c r="L36" s="2">
        <v>46443608.710000001</v>
      </c>
      <c r="M36" s="34">
        <f t="shared" si="4"/>
        <v>6.8711893416049261E-2</v>
      </c>
    </row>
    <row r="37" spans="1:13" ht="21" customHeight="1" x14ac:dyDescent="0.25">
      <c r="A37" s="8" t="s">
        <v>2</v>
      </c>
      <c r="B37" s="8" t="s">
        <v>116</v>
      </c>
      <c r="C37" s="9" t="s">
        <v>1</v>
      </c>
      <c r="D37" s="18"/>
      <c r="E37" s="3">
        <f>+E38+E41</f>
        <v>12904574667.65</v>
      </c>
      <c r="F37" s="3">
        <f>+F38+F41</f>
        <v>5502960367.1199999</v>
      </c>
      <c r="G37" s="31">
        <f t="shared" ref="G37:G68" si="6">+F37/E37</f>
        <v>0.42643485034149692</v>
      </c>
      <c r="H37" s="3">
        <f>+H38+H41</f>
        <v>4803476673.2799997</v>
      </c>
      <c r="I37" s="31">
        <f t="shared" ref="I37:I68" si="7">+H37/E37</f>
        <v>0.37223053041195209</v>
      </c>
      <c r="J37" s="3">
        <f>+J38+J41</f>
        <v>2250390554.5999999</v>
      </c>
      <c r="K37" s="31">
        <f t="shared" ref="K37:K68" si="8">+J37/E37</f>
        <v>0.17438703812853443</v>
      </c>
      <c r="L37" s="3">
        <f>+L38+L41</f>
        <v>2250390554.5999999</v>
      </c>
      <c r="M37" s="31">
        <f t="shared" ref="M37:M68" si="9">+L37/E37</f>
        <v>0.17438703812853443</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422680135.36000001</v>
      </c>
      <c r="I38" s="51">
        <f>+H38/E38</f>
        <v>0.156114546724064</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 t="shared" si="6"/>
        <v>0.19886363636363635</v>
      </c>
      <c r="H39" s="2">
        <v>210465474.36000001</v>
      </c>
      <c r="I39" s="34">
        <f t="shared" si="7"/>
        <v>0.11958265588636365</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4940745706.1199999</v>
      </c>
      <c r="G41" s="32">
        <f t="shared" si="6"/>
        <v>0.48452579464962064</v>
      </c>
      <c r="H41" s="12">
        <f>SUM(H42:H59)</f>
        <v>4380796537.9200001</v>
      </c>
      <c r="I41" s="32">
        <f t="shared" si="7"/>
        <v>0.42961306855051518</v>
      </c>
      <c r="J41" s="12">
        <f>SUM(J42:J59)</f>
        <v>2038175893.5999999</v>
      </c>
      <c r="K41" s="32">
        <f t="shared" si="8"/>
        <v>0.19987849066163924</v>
      </c>
      <c r="L41" s="12">
        <f>SUM(L42:L59)</f>
        <v>2038175893.5999999</v>
      </c>
      <c r="M41" s="32">
        <f t="shared" si="9"/>
        <v>0.19987849066163924</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5636887</v>
      </c>
      <c r="K46" s="34">
        <f t="shared" si="8"/>
        <v>1.3956493254830492E-2</v>
      </c>
      <c r="L46" s="2">
        <v>5636887</v>
      </c>
      <c r="M46" s="34">
        <f t="shared" si="9"/>
        <v>1.3956493254830492E-2</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39967749</v>
      </c>
      <c r="K48" s="34">
        <f t="shared" si="8"/>
        <v>8.7964542935693057E-2</v>
      </c>
      <c r="L48" s="2">
        <v>39967749</v>
      </c>
      <c r="M48" s="34">
        <f t="shared" si="9"/>
        <v>8.7964542935693057E-2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37190654.850000001</v>
      </c>
      <c r="K49" s="34">
        <f t="shared" si="8"/>
        <v>0.25182491298013598</v>
      </c>
      <c r="L49" s="2">
        <v>37190654.850000001</v>
      </c>
      <c r="M49" s="34">
        <f t="shared" si="9"/>
        <v>0.25182491298013598</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173490568</v>
      </c>
      <c r="K50" s="34">
        <f t="shared" si="8"/>
        <v>0.23533772865513827</v>
      </c>
      <c r="L50" s="2">
        <v>173490568</v>
      </c>
      <c r="M50" s="34">
        <f t="shared" si="9"/>
        <v>0.23533772865513827</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496814076.87</v>
      </c>
      <c r="K51" s="34">
        <f t="shared" si="8"/>
        <v>0.34469232761450502</v>
      </c>
      <c r="L51" s="2">
        <v>496814076.87</v>
      </c>
      <c r="M51" s="34">
        <f t="shared" si="9"/>
        <v>0.34469232761450502</v>
      </c>
    </row>
    <row r="52" spans="1:13" ht="15" customHeight="1" x14ac:dyDescent="0.25">
      <c r="A52" s="13" t="s">
        <v>17</v>
      </c>
      <c r="B52" s="13" t="s">
        <v>131</v>
      </c>
      <c r="C52" s="14" t="s">
        <v>132</v>
      </c>
      <c r="D52" s="16">
        <v>1113010</v>
      </c>
      <c r="E52" s="2">
        <v>2526261975.3299999</v>
      </c>
      <c r="F52" s="2">
        <v>1666914918</v>
      </c>
      <c r="G52" s="34">
        <f t="shared" si="6"/>
        <v>0.65983454379558348</v>
      </c>
      <c r="H52" s="2">
        <v>1298014822</v>
      </c>
      <c r="I52" s="34">
        <f t="shared" si="7"/>
        <v>0.5138084785646363</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25134493</v>
      </c>
      <c r="K54" s="34">
        <f t="shared" si="8"/>
        <v>0.20085513671742161</v>
      </c>
      <c r="L54" s="2">
        <v>25134493</v>
      </c>
      <c r="M54" s="34">
        <f t="shared" si="9"/>
        <v>0.20085513671742161</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65968000</v>
      </c>
      <c r="K55" s="34">
        <f t="shared" si="8"/>
        <v>0.43978666666666666</v>
      </c>
      <c r="L55" s="2">
        <v>65968000</v>
      </c>
      <c r="M55" s="34">
        <f t="shared" si="9"/>
        <v>0.43978666666666666</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182366554</v>
      </c>
      <c r="K56" s="34">
        <f t="shared" si="8"/>
        <v>0.30376746450860176</v>
      </c>
      <c r="L56" s="2">
        <v>182366554</v>
      </c>
      <c r="M56" s="34">
        <f t="shared" si="9"/>
        <v>0.30376746450860176</v>
      </c>
    </row>
    <row r="57" spans="1:13" ht="15" customHeight="1" x14ac:dyDescent="0.25">
      <c r="A57" s="13" t="s">
        <v>17</v>
      </c>
      <c r="B57" s="13" t="s">
        <v>159</v>
      </c>
      <c r="C57" s="14" t="s">
        <v>135</v>
      </c>
      <c r="D57" s="16">
        <v>1113010</v>
      </c>
      <c r="E57" s="2">
        <v>749141574.66999996</v>
      </c>
      <c r="F57" s="2">
        <v>156648787.50999999</v>
      </c>
      <c r="G57" s="34">
        <f t="shared" si="6"/>
        <v>0.20910438401313455</v>
      </c>
      <c r="H57" s="2">
        <v>156648785.50999999</v>
      </c>
      <c r="I57" s="34">
        <f t="shared" si="7"/>
        <v>0.20910438134341222</v>
      </c>
      <c r="J57" s="2">
        <v>68530695</v>
      </c>
      <c r="K57" s="34">
        <f t="shared" si="8"/>
        <v>9.1478963812932232E-2</v>
      </c>
      <c r="L57" s="2">
        <v>68530695</v>
      </c>
      <c r="M57" s="34">
        <f t="shared" si="9"/>
        <v>9.1478963812932232E-2</v>
      </c>
    </row>
    <row r="58" spans="1:13" ht="15" customHeight="1" x14ac:dyDescent="0.25">
      <c r="A58" s="13" t="s">
        <v>17</v>
      </c>
      <c r="B58" s="13" t="s">
        <v>136</v>
      </c>
      <c r="C58" s="14" t="s">
        <v>27</v>
      </c>
      <c r="D58" s="16">
        <v>1113010</v>
      </c>
      <c r="E58" s="2">
        <v>935922920.75999999</v>
      </c>
      <c r="F58" s="2">
        <v>507310930.61000001</v>
      </c>
      <c r="G58" s="34">
        <f t="shared" si="6"/>
        <v>0.54204349456261525</v>
      </c>
      <c r="H58" s="2">
        <v>316261860.41000003</v>
      </c>
      <c r="I58" s="34">
        <f t="shared" si="7"/>
        <v>0.33791443012549055</v>
      </c>
      <c r="J58" s="2">
        <v>286510524.30000001</v>
      </c>
      <c r="K58" s="34">
        <f t="shared" si="8"/>
        <v>0.30612619687457177</v>
      </c>
      <c r="L58" s="2">
        <v>286510524.30000001</v>
      </c>
      <c r="M58" s="34">
        <f t="shared" si="9"/>
        <v>0.30612619687457177</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39491002.75</v>
      </c>
      <c r="I60" s="31">
        <f>+H60/E60</f>
        <v>0.19005325111783464</v>
      </c>
      <c r="J60" s="3">
        <f>J61</f>
        <v>33270145.57</v>
      </c>
      <c r="K60" s="31">
        <f>+J60/E60</f>
        <v>0.1601149348060584</v>
      </c>
      <c r="L60" s="3">
        <f>L61</f>
        <v>33270145.57</v>
      </c>
      <c r="M60" s="31">
        <f>+L60/E60</f>
        <v>0.1601149348060584</v>
      </c>
    </row>
    <row r="61" spans="1:13" ht="21" customHeight="1" x14ac:dyDescent="0.25">
      <c r="A61" s="11" t="s">
        <v>2</v>
      </c>
      <c r="B61" s="11" t="s">
        <v>141</v>
      </c>
      <c r="C61" s="11" t="s">
        <v>142</v>
      </c>
      <c r="D61" s="17"/>
      <c r="E61" s="12">
        <f>+E62</f>
        <v>207789146.03</v>
      </c>
      <c r="F61" s="12">
        <f>+F62</f>
        <v>207789146.03</v>
      </c>
      <c r="G61" s="32">
        <f>+F61/E61</f>
        <v>1</v>
      </c>
      <c r="H61" s="12">
        <f>+H62</f>
        <v>39491002.75</v>
      </c>
      <c r="I61" s="32">
        <f>+H61/E61</f>
        <v>0.19005325111783464</v>
      </c>
      <c r="J61" s="12">
        <f>+J62</f>
        <v>33270145.57</v>
      </c>
      <c r="K61" s="32">
        <f>+J61/E61</f>
        <v>0.1601149348060584</v>
      </c>
      <c r="L61" s="12">
        <f>+L62</f>
        <v>33270145.57</v>
      </c>
      <c r="M61" s="32">
        <f>+L61/E61</f>
        <v>0.1601149348060584</v>
      </c>
    </row>
    <row r="62" spans="1:13" ht="21" customHeight="1" x14ac:dyDescent="0.25">
      <c r="A62" s="11" t="s">
        <v>2</v>
      </c>
      <c r="B62" s="11" t="s">
        <v>143</v>
      </c>
      <c r="C62" s="11" t="s">
        <v>144</v>
      </c>
      <c r="D62" s="12"/>
      <c r="E62" s="12">
        <f>+E63</f>
        <v>207789146.03</v>
      </c>
      <c r="F62" s="12">
        <f>+F63</f>
        <v>207789146.03</v>
      </c>
      <c r="G62" s="32">
        <f>+F62/E62</f>
        <v>1</v>
      </c>
      <c r="H62" s="12">
        <f>+H63</f>
        <v>39491002.75</v>
      </c>
      <c r="I62" s="32">
        <f>+H62/E62</f>
        <v>0.19005325111783464</v>
      </c>
      <c r="J62" s="12">
        <f>+J63</f>
        <v>33270145.57</v>
      </c>
      <c r="K62" s="32">
        <f>+J62/E62</f>
        <v>0.1601149348060584</v>
      </c>
      <c r="L62" s="12">
        <f>+L63</f>
        <v>33270145.57</v>
      </c>
      <c r="M62" s="32">
        <f>+L62/E62</f>
        <v>0.1601149348060584</v>
      </c>
    </row>
    <row r="63" spans="1:13" ht="15" customHeight="1" x14ac:dyDescent="0.25">
      <c r="A63" s="22" t="s">
        <v>2</v>
      </c>
      <c r="B63" s="22" t="s">
        <v>145</v>
      </c>
      <c r="C63" s="23" t="s">
        <v>146</v>
      </c>
      <c r="D63" s="27"/>
      <c r="E63" s="25">
        <f>SUM(E64:E65)</f>
        <v>207789146.03</v>
      </c>
      <c r="F63" s="25">
        <f>SUM(F64:F65)</f>
        <v>207789146.03</v>
      </c>
      <c r="G63" s="33">
        <f>+F63/E63</f>
        <v>1</v>
      </c>
      <c r="H63" s="25">
        <f>SUM(H64:H65)</f>
        <v>39491002.75</v>
      </c>
      <c r="I63" s="33">
        <f t="shared" si="7"/>
        <v>0.19005325111783464</v>
      </c>
      <c r="J63" s="25">
        <f>SUM(J64:J65)</f>
        <v>33270145.57</v>
      </c>
      <c r="K63" s="33">
        <f t="shared" si="8"/>
        <v>0.1601149348060584</v>
      </c>
      <c r="L63" s="25">
        <f>SUM(L64:L65)</f>
        <v>33270145.57</v>
      </c>
      <c r="M63" s="33">
        <f t="shared" si="9"/>
        <v>0.1601149348060584</v>
      </c>
    </row>
    <row r="64" spans="1:13" ht="15" customHeight="1" x14ac:dyDescent="0.25">
      <c r="A64" s="13" t="s">
        <v>17</v>
      </c>
      <c r="B64" s="13" t="s">
        <v>147</v>
      </c>
      <c r="C64" s="14" t="s">
        <v>148</v>
      </c>
      <c r="D64" s="16">
        <v>1113010</v>
      </c>
      <c r="E64" s="2">
        <v>88259832.299999997</v>
      </c>
      <c r="F64" s="2">
        <v>88259832.299999997</v>
      </c>
      <c r="G64" s="34">
        <f t="shared" si="6"/>
        <v>1</v>
      </c>
      <c r="H64" s="2">
        <v>19434105.57</v>
      </c>
      <c r="I64" s="34">
        <f>+H64/E64</f>
        <v>0.22019196120770332</v>
      </c>
      <c r="J64" s="2">
        <v>15406292.57</v>
      </c>
      <c r="K64" s="34">
        <f t="shared" si="8"/>
        <v>0.17455610517855019</v>
      </c>
      <c r="L64" s="2">
        <v>15406292.57</v>
      </c>
      <c r="M64" s="34">
        <f t="shared" si="9"/>
        <v>0.17455610517855019</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17863853</v>
      </c>
      <c r="K65" s="34">
        <f t="shared" si="8"/>
        <v>0.14945164865877122</v>
      </c>
      <c r="L65" s="2">
        <v>17863853</v>
      </c>
      <c r="M65" s="34">
        <f t="shared" si="9"/>
        <v>0.14945164865877122</v>
      </c>
    </row>
    <row r="66" spans="1:13" ht="15" customHeight="1" x14ac:dyDescent="0.25">
      <c r="A66" s="66" t="s">
        <v>187</v>
      </c>
      <c r="B66" s="67"/>
      <c r="C66" s="68"/>
      <c r="D66" s="18"/>
      <c r="E66" s="47">
        <f>+E67</f>
        <v>4798099896.1999998</v>
      </c>
      <c r="F66" s="47"/>
      <c r="G66" s="57"/>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24439717372.659996</v>
      </c>
      <c r="G68" s="30">
        <f t="shared" si="6"/>
        <v>0.66703320236763408</v>
      </c>
      <c r="H68" s="15">
        <f>+H8+H37+H60</f>
        <v>12404660396.84</v>
      </c>
      <c r="I68" s="30">
        <f t="shared" si="7"/>
        <v>0.33856039423939471</v>
      </c>
      <c r="J68" s="15">
        <f>+J8+J37+J60</f>
        <v>9795637536.7600002</v>
      </c>
      <c r="K68" s="30">
        <f t="shared" si="8"/>
        <v>0.26735233373390155</v>
      </c>
      <c r="L68" s="15">
        <f>+L8+L37+L60</f>
        <v>9795637536.7600002</v>
      </c>
      <c r="M68" s="30">
        <f t="shared" si="9"/>
        <v>0.26735233373390155</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2026-04-08T22:19:26Z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